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4870379fecd5b032/Ambiente de Trabalho/WEB/rassis_WEBSITE/EXCEL TecnoHospital/"/>
    </mc:Choice>
  </mc:AlternateContent>
  <xr:revisionPtr revIDLastSave="56" documentId="8_{F50BC7DA-5FD7-416A-9984-367D7DE0D74D}" xr6:coauthVersionLast="47" xr6:coauthVersionMax="47" xr10:uidLastSave="{2666F0B2-22B6-405D-A08D-E60C0D423708}"/>
  <bookViews>
    <workbookView xWindow="-120" yWindow="-120" windowWidth="29040" windowHeight="15720" xr2:uid="{00000000-000D-0000-FFFF-FFFF00000000}"/>
  </bookViews>
  <sheets>
    <sheet name="Acolhimento" sheetId="7" r:id="rId1"/>
    <sheet name="Dados e Resultados" sheetId="6" r:id="rId2"/>
  </sheets>
  <definedNames>
    <definedName name="__123Graph_AGERAL" hidden="1">#REF!</definedName>
    <definedName name="__123Graph_B" hidden="1">#REF!</definedName>
    <definedName name="__123Graph_BGERAL" hidden="1">#REF!</definedName>
    <definedName name="__123Graph_C" hidden="1">#REF!</definedName>
    <definedName name="__123Graph_D" hidden="1">#REF!</definedName>
    <definedName name="__123Graph_DGERAL" hidden="1">#REF!</definedName>
    <definedName name="__123Graph_E" hidden="1">#REF!</definedName>
    <definedName name="__123Graph_EGERAL" hidden="1">#REF!</definedName>
    <definedName name="__123Graph_FGERAL" hidden="1">#REF!</definedName>
    <definedName name="__123Graph_LBL_B" hidden="1">#REF!</definedName>
    <definedName name="__123Graph_LBL_D" hidden="1">#REF!</definedName>
    <definedName name="__123Graph_LBL_E" hidden="1">#REF!</definedName>
    <definedName name="__123Graph_X" hidden="1">#REF!</definedName>
    <definedName name="__123Graph_XGERAL" hidden="1">#REF!</definedName>
    <definedName name="_Dist_Bin" hidden="1">#REF!</definedName>
    <definedName name="_Dist_Values" hidden="1">#REF!</definedName>
    <definedName name="_Fill" hidden="1">#REF!</definedName>
  </definedNames>
  <calcPr calcId="191029"/>
  <customWorkbookViews>
    <customWorkbookView name="Rui Assis - Personal View" guid="{6C4D8E23-6540-11D2-92E6-ADE795B45A35}" mergeInterval="0" personalView="1" maximized="1" windowWidth="796" windowHeight="43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6" l="1"/>
  <c r="J12" i="6" s="1"/>
  <c r="J13" i="6" s="1"/>
  <c r="J14" i="6" s="1"/>
  <c r="J15" i="6" s="1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J71" i="6" s="1"/>
  <c r="J72" i="6" s="1"/>
  <c r="J73" i="6" s="1"/>
  <c r="J74" i="6" s="1"/>
  <c r="J75" i="6" s="1"/>
  <c r="J76" i="6" s="1"/>
  <c r="J77" i="6" s="1"/>
  <c r="J78" i="6" s="1"/>
  <c r="J79" i="6" s="1"/>
  <c r="J80" i="6" s="1"/>
  <c r="J81" i="6" s="1"/>
  <c r="J82" i="6" s="1"/>
  <c r="J83" i="6" s="1"/>
  <c r="J84" i="6" s="1"/>
  <c r="J85" i="6" s="1"/>
  <c r="J86" i="6" s="1"/>
  <c r="J87" i="6" s="1"/>
  <c r="J88" i="6" s="1"/>
  <c r="J89" i="6" s="1"/>
  <c r="J90" i="6" s="1"/>
  <c r="J91" i="6" s="1"/>
  <c r="J92" i="6" s="1"/>
  <c r="J93" i="6" s="1"/>
  <c r="J94" i="6" s="1"/>
  <c r="J95" i="6" s="1"/>
  <c r="J96" i="6" s="1"/>
  <c r="J97" i="6" s="1"/>
  <c r="J98" i="6" s="1"/>
  <c r="J99" i="6" s="1"/>
  <c r="J100" i="6" s="1"/>
  <c r="J101" i="6" s="1"/>
  <c r="J102" i="6" s="1"/>
  <c r="J103" i="6" s="1"/>
  <c r="J104" i="6" s="1"/>
  <c r="J105" i="6" s="1"/>
  <c r="J106" i="6" s="1"/>
  <c r="J107" i="6" s="1"/>
  <c r="J108" i="6" s="1"/>
  <c r="J109" i="6" s="1"/>
  <c r="J110" i="6" s="1"/>
  <c r="I11" i="6"/>
  <c r="I12" i="6" s="1"/>
  <c r="I13" i="6" s="1"/>
  <c r="I14" i="6" s="1"/>
  <c r="I15" i="6" s="1"/>
  <c r="I16" i="6" s="1"/>
  <c r="I17" i="6" s="1"/>
  <c r="I18" i="6" s="1"/>
  <c r="I19" i="6" s="1"/>
  <c r="I20" i="6" s="1"/>
  <c r="I21" i="6" s="1"/>
  <c r="I22" i="6" s="1"/>
  <c r="I23" i="6" s="1"/>
  <c r="I24" i="6" s="1"/>
  <c r="I25" i="6" s="1"/>
  <c r="I26" i="6" s="1"/>
  <c r="I27" i="6" s="1"/>
  <c r="I28" i="6" s="1"/>
  <c r="I29" i="6" s="1"/>
  <c r="I30" i="6" s="1"/>
  <c r="I31" i="6" s="1"/>
  <c r="I32" i="6" s="1"/>
  <c r="I33" i="6" s="1"/>
  <c r="I34" i="6" s="1"/>
  <c r="I35" i="6" s="1"/>
  <c r="I36" i="6" s="1"/>
  <c r="I37" i="6" s="1"/>
  <c r="I38" i="6" s="1"/>
  <c r="I39" i="6" s="1"/>
  <c r="I40" i="6" s="1"/>
  <c r="I41" i="6" s="1"/>
  <c r="I42" i="6" s="1"/>
  <c r="I43" i="6" s="1"/>
  <c r="I44" i="6" s="1"/>
  <c r="I45" i="6" s="1"/>
  <c r="I46" i="6" s="1"/>
  <c r="I47" i="6" s="1"/>
  <c r="I48" i="6" s="1"/>
  <c r="I49" i="6" s="1"/>
  <c r="I50" i="6" s="1"/>
  <c r="I51" i="6" s="1"/>
  <c r="I52" i="6" s="1"/>
  <c r="I53" i="6" s="1"/>
  <c r="I54" i="6" s="1"/>
  <c r="I55" i="6" s="1"/>
  <c r="I56" i="6" s="1"/>
  <c r="I57" i="6" s="1"/>
  <c r="I58" i="6" s="1"/>
  <c r="I59" i="6" s="1"/>
  <c r="I60" i="6" s="1"/>
  <c r="I61" i="6" s="1"/>
  <c r="I62" i="6" s="1"/>
  <c r="I63" i="6" s="1"/>
  <c r="I64" i="6" s="1"/>
  <c r="I65" i="6" s="1"/>
  <c r="I66" i="6" s="1"/>
  <c r="I67" i="6" s="1"/>
  <c r="I68" i="6" s="1"/>
  <c r="I69" i="6" s="1"/>
  <c r="I70" i="6" s="1"/>
  <c r="I71" i="6" s="1"/>
  <c r="I72" i="6" s="1"/>
  <c r="I73" i="6" s="1"/>
  <c r="I74" i="6" s="1"/>
  <c r="I75" i="6" s="1"/>
  <c r="I76" i="6" s="1"/>
  <c r="I77" i="6" s="1"/>
  <c r="I78" i="6" s="1"/>
  <c r="I79" i="6" s="1"/>
  <c r="I80" i="6" s="1"/>
  <c r="I81" i="6" s="1"/>
  <c r="I82" i="6" s="1"/>
  <c r="I83" i="6" s="1"/>
  <c r="I84" i="6" s="1"/>
  <c r="I85" i="6" s="1"/>
  <c r="I86" i="6" s="1"/>
  <c r="I87" i="6" s="1"/>
  <c r="I88" i="6" s="1"/>
  <c r="I89" i="6" s="1"/>
  <c r="I90" i="6" s="1"/>
  <c r="I91" i="6" s="1"/>
  <c r="I92" i="6" s="1"/>
  <c r="I93" i="6" s="1"/>
  <c r="I94" i="6" s="1"/>
  <c r="I95" i="6" s="1"/>
  <c r="I96" i="6" s="1"/>
  <c r="I97" i="6" s="1"/>
  <c r="I98" i="6" s="1"/>
  <c r="I99" i="6" s="1"/>
  <c r="I100" i="6" s="1"/>
  <c r="I101" i="6" s="1"/>
  <c r="I102" i="6" s="1"/>
  <c r="I103" i="6" s="1"/>
  <c r="I104" i="6" s="1"/>
  <c r="I105" i="6" s="1"/>
  <c r="I106" i="6" s="1"/>
  <c r="I107" i="6" s="1"/>
  <c r="I108" i="6" s="1"/>
  <c r="I109" i="6" s="1"/>
  <c r="I110" i="6" s="1"/>
  <c r="H11" i="6"/>
  <c r="H12" i="6" s="1"/>
  <c r="H13" i="6" s="1"/>
  <c r="H14" i="6" s="1"/>
  <c r="H15" i="6" s="1"/>
  <c r="H16" i="6" s="1"/>
  <c r="H17" i="6" s="1"/>
  <c r="H18" i="6" s="1"/>
  <c r="H19" i="6" s="1"/>
  <c r="H20" i="6" s="1"/>
  <c r="H21" i="6" s="1"/>
  <c r="H22" i="6" s="1"/>
  <c r="H23" i="6" s="1"/>
  <c r="H24" i="6" s="1"/>
  <c r="H25" i="6" s="1"/>
  <c r="H26" i="6" s="1"/>
  <c r="H27" i="6" s="1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49" i="6" s="1"/>
  <c r="H50" i="6" s="1"/>
  <c r="H51" i="6" s="1"/>
  <c r="H52" i="6" s="1"/>
  <c r="H53" i="6" s="1"/>
  <c r="H54" i="6" s="1"/>
  <c r="H55" i="6" s="1"/>
  <c r="H56" i="6" s="1"/>
  <c r="H57" i="6" s="1"/>
  <c r="H58" i="6" s="1"/>
  <c r="H59" i="6" s="1"/>
  <c r="H60" i="6" s="1"/>
  <c r="H61" i="6" s="1"/>
  <c r="H62" i="6" s="1"/>
  <c r="H63" i="6" s="1"/>
  <c r="H64" i="6" s="1"/>
  <c r="H65" i="6" s="1"/>
  <c r="H66" i="6" s="1"/>
  <c r="H67" i="6" s="1"/>
  <c r="H68" i="6" s="1"/>
  <c r="H69" i="6" s="1"/>
  <c r="H70" i="6" s="1"/>
  <c r="H71" i="6" s="1"/>
  <c r="H72" i="6" s="1"/>
  <c r="H73" i="6" s="1"/>
  <c r="H74" i="6" s="1"/>
  <c r="H75" i="6" s="1"/>
  <c r="H76" i="6" s="1"/>
  <c r="H77" i="6" s="1"/>
  <c r="H78" i="6" s="1"/>
  <c r="H79" i="6" s="1"/>
  <c r="H80" i="6" s="1"/>
  <c r="H81" i="6" s="1"/>
  <c r="H82" i="6" s="1"/>
  <c r="H83" i="6" s="1"/>
  <c r="H84" i="6" s="1"/>
  <c r="H85" i="6" s="1"/>
  <c r="H86" i="6" s="1"/>
  <c r="H87" i="6" s="1"/>
  <c r="H88" i="6" s="1"/>
  <c r="H89" i="6" s="1"/>
  <c r="H90" i="6" s="1"/>
  <c r="H91" i="6" s="1"/>
  <c r="H92" i="6" s="1"/>
  <c r="H93" i="6" s="1"/>
  <c r="H94" i="6" s="1"/>
  <c r="H95" i="6" s="1"/>
  <c r="H96" i="6" s="1"/>
  <c r="H97" i="6" s="1"/>
  <c r="H98" i="6" s="1"/>
  <c r="H99" i="6" s="1"/>
  <c r="H100" i="6" s="1"/>
  <c r="H101" i="6" s="1"/>
  <c r="H102" i="6" s="1"/>
  <c r="H103" i="6" s="1"/>
  <c r="H104" i="6" s="1"/>
  <c r="H105" i="6" s="1"/>
  <c r="H106" i="6" s="1"/>
  <c r="H107" i="6" s="1"/>
  <c r="H108" i="6" s="1"/>
  <c r="H109" i="6" s="1"/>
  <c r="H110" i="6" s="1"/>
  <c r="L103" i="6" l="1"/>
  <c r="M103" i="6" s="1"/>
  <c r="L95" i="6"/>
  <c r="M95" i="6" s="1"/>
  <c r="L87" i="6"/>
  <c r="M87" i="6" s="1"/>
  <c r="L79" i="6"/>
  <c r="M79" i="6" s="1"/>
  <c r="L71" i="6"/>
  <c r="M71" i="6" s="1"/>
  <c r="L63" i="6"/>
  <c r="M63" i="6" s="1"/>
  <c r="L55" i="6"/>
  <c r="M55" i="6" s="1"/>
  <c r="L47" i="6"/>
  <c r="M47" i="6" s="1"/>
  <c r="L39" i="6"/>
  <c r="M39" i="6" s="1"/>
  <c r="L31" i="6"/>
  <c r="M31" i="6" s="1"/>
  <c r="L23" i="6"/>
  <c r="M23" i="6" s="1"/>
  <c r="L15" i="6"/>
  <c r="M15" i="6" s="1"/>
  <c r="L106" i="6"/>
  <c r="M106" i="6" s="1"/>
  <c r="L98" i="6"/>
  <c r="M98" i="6" s="1"/>
  <c r="L90" i="6"/>
  <c r="M90" i="6" s="1"/>
  <c r="L82" i="6"/>
  <c r="M82" i="6" s="1"/>
  <c r="L74" i="6"/>
  <c r="M74" i="6" s="1"/>
  <c r="L66" i="6"/>
  <c r="M66" i="6" s="1"/>
  <c r="L58" i="6"/>
  <c r="M58" i="6" s="1"/>
  <c r="L50" i="6"/>
  <c r="M50" i="6" s="1"/>
  <c r="L42" i="6"/>
  <c r="M42" i="6" s="1"/>
  <c r="L30" i="6"/>
  <c r="M30" i="6" s="1"/>
  <c r="L22" i="6"/>
  <c r="M22" i="6" s="1"/>
  <c r="L18" i="6"/>
  <c r="M18" i="6" s="1"/>
  <c r="L109" i="6"/>
  <c r="M109" i="6" s="1"/>
  <c r="L105" i="6"/>
  <c r="M105" i="6" s="1"/>
  <c r="L101" i="6"/>
  <c r="M101" i="6" s="1"/>
  <c r="L97" i="6"/>
  <c r="M97" i="6" s="1"/>
  <c r="L93" i="6"/>
  <c r="M93" i="6" s="1"/>
  <c r="L89" i="6"/>
  <c r="M89" i="6" s="1"/>
  <c r="L85" i="6"/>
  <c r="M85" i="6" s="1"/>
  <c r="L81" i="6"/>
  <c r="M81" i="6" s="1"/>
  <c r="L77" i="6"/>
  <c r="M77" i="6" s="1"/>
  <c r="L73" i="6"/>
  <c r="M73" i="6" s="1"/>
  <c r="L69" i="6"/>
  <c r="M69" i="6" s="1"/>
  <c r="L65" i="6"/>
  <c r="M65" i="6" s="1"/>
  <c r="L61" i="6"/>
  <c r="M61" i="6" s="1"/>
  <c r="L57" i="6"/>
  <c r="M57" i="6" s="1"/>
  <c r="L53" i="6"/>
  <c r="M53" i="6" s="1"/>
  <c r="L49" i="6"/>
  <c r="M49" i="6" s="1"/>
  <c r="L45" i="6"/>
  <c r="M45" i="6" s="1"/>
  <c r="L41" i="6"/>
  <c r="M41" i="6" s="1"/>
  <c r="L37" i="6"/>
  <c r="M37" i="6" s="1"/>
  <c r="L33" i="6"/>
  <c r="M33" i="6" s="1"/>
  <c r="L29" i="6"/>
  <c r="M29" i="6" s="1"/>
  <c r="L25" i="6"/>
  <c r="M25" i="6" s="1"/>
  <c r="L21" i="6"/>
  <c r="M21" i="6" s="1"/>
  <c r="L17" i="6"/>
  <c r="M17" i="6" s="1"/>
  <c r="L13" i="6"/>
  <c r="M13" i="6" s="1"/>
  <c r="L107" i="6"/>
  <c r="M107" i="6" s="1"/>
  <c r="L99" i="6"/>
  <c r="M99" i="6" s="1"/>
  <c r="L91" i="6"/>
  <c r="M91" i="6" s="1"/>
  <c r="L83" i="6"/>
  <c r="M83" i="6" s="1"/>
  <c r="L75" i="6"/>
  <c r="M75" i="6" s="1"/>
  <c r="L67" i="6"/>
  <c r="M67" i="6" s="1"/>
  <c r="L59" i="6"/>
  <c r="M59" i="6" s="1"/>
  <c r="L51" i="6"/>
  <c r="M51" i="6" s="1"/>
  <c r="L43" i="6"/>
  <c r="M43" i="6" s="1"/>
  <c r="L35" i="6"/>
  <c r="M35" i="6" s="1"/>
  <c r="L27" i="6"/>
  <c r="M27" i="6" s="1"/>
  <c r="L19" i="6"/>
  <c r="M19" i="6" s="1"/>
  <c r="L110" i="6"/>
  <c r="M110" i="6" s="1"/>
  <c r="L102" i="6"/>
  <c r="M102" i="6" s="1"/>
  <c r="L94" i="6"/>
  <c r="M94" i="6" s="1"/>
  <c r="L86" i="6"/>
  <c r="M86" i="6" s="1"/>
  <c r="L78" i="6"/>
  <c r="M78" i="6" s="1"/>
  <c r="L70" i="6"/>
  <c r="M70" i="6" s="1"/>
  <c r="L62" i="6"/>
  <c r="M62" i="6" s="1"/>
  <c r="L54" i="6"/>
  <c r="M54" i="6" s="1"/>
  <c r="L46" i="6"/>
  <c r="M46" i="6" s="1"/>
  <c r="L38" i="6"/>
  <c r="M38" i="6" s="1"/>
  <c r="L34" i="6"/>
  <c r="M34" i="6" s="1"/>
  <c r="L26" i="6"/>
  <c r="M26" i="6" s="1"/>
  <c r="L14" i="6"/>
  <c r="M14" i="6" s="1"/>
  <c r="L108" i="6"/>
  <c r="M108" i="6" s="1"/>
  <c r="L104" i="6"/>
  <c r="M104" i="6" s="1"/>
  <c r="L100" i="6"/>
  <c r="M100" i="6" s="1"/>
  <c r="L96" i="6"/>
  <c r="M96" i="6" s="1"/>
  <c r="L92" i="6"/>
  <c r="M92" i="6" s="1"/>
  <c r="L88" i="6"/>
  <c r="M88" i="6" s="1"/>
  <c r="L84" i="6"/>
  <c r="M84" i="6" s="1"/>
  <c r="L80" i="6"/>
  <c r="M80" i="6" s="1"/>
  <c r="L76" i="6"/>
  <c r="M76" i="6" s="1"/>
  <c r="L72" i="6"/>
  <c r="M72" i="6" s="1"/>
  <c r="L68" i="6"/>
  <c r="M68" i="6" s="1"/>
  <c r="L64" i="6"/>
  <c r="M64" i="6" s="1"/>
  <c r="L60" i="6"/>
  <c r="M60" i="6" s="1"/>
  <c r="L56" i="6"/>
  <c r="M56" i="6" s="1"/>
  <c r="L52" i="6"/>
  <c r="M52" i="6" s="1"/>
  <c r="L48" i="6"/>
  <c r="M48" i="6" s="1"/>
  <c r="L44" i="6"/>
  <c r="M44" i="6" s="1"/>
  <c r="L40" i="6"/>
  <c r="M40" i="6" s="1"/>
  <c r="L36" i="6"/>
  <c r="M36" i="6" s="1"/>
  <c r="L32" i="6"/>
  <c r="M32" i="6" s="1"/>
  <c r="L28" i="6"/>
  <c r="M28" i="6" s="1"/>
  <c r="L24" i="6"/>
  <c r="M24" i="6" s="1"/>
  <c r="L20" i="6"/>
  <c r="M20" i="6" s="1"/>
  <c r="L16" i="6"/>
  <c r="M16" i="6" s="1"/>
  <c r="L12" i="6"/>
  <c r="M12" i="6" s="1"/>
  <c r="L11" i="6"/>
  <c r="M11" i="6" s="1"/>
  <c r="AJ11" i="6"/>
  <c r="AC2" i="6"/>
  <c r="V2" i="6"/>
  <c r="O2" i="6"/>
  <c r="E14" i="6"/>
  <c r="D14" i="6"/>
  <c r="F14" i="6"/>
  <c r="AF24" i="6" l="1"/>
  <c r="AF104" i="6"/>
  <c r="AF62" i="6"/>
  <c r="AF59" i="6"/>
  <c r="AF17" i="6"/>
  <c r="AF65" i="6"/>
  <c r="AF82" i="6"/>
  <c r="AF15" i="6"/>
  <c r="AF12" i="6"/>
  <c r="AF28" i="6"/>
  <c r="AF44" i="6"/>
  <c r="AF60" i="6"/>
  <c r="AF76" i="6"/>
  <c r="AF92" i="6"/>
  <c r="AF108" i="6"/>
  <c r="AF38" i="6"/>
  <c r="AF70" i="6"/>
  <c r="AF102" i="6"/>
  <c r="AF35" i="6"/>
  <c r="AF67" i="6"/>
  <c r="AF99" i="6"/>
  <c r="AF37" i="6"/>
  <c r="AF53" i="6"/>
  <c r="AF69" i="6"/>
  <c r="AF85" i="6"/>
  <c r="AF101" i="6"/>
  <c r="AF58" i="6"/>
  <c r="AF90" i="6"/>
  <c r="AF23" i="6"/>
  <c r="AF55" i="6"/>
  <c r="AF87" i="6"/>
  <c r="AF56" i="6"/>
  <c r="AF72" i="6"/>
  <c r="AF34" i="6"/>
  <c r="AF91" i="6"/>
  <c r="AF33" i="6"/>
  <c r="AF97" i="6"/>
  <c r="AF50" i="6"/>
  <c r="AF79" i="6"/>
  <c r="AF16" i="6"/>
  <c r="AF32" i="6"/>
  <c r="AF48" i="6"/>
  <c r="AF64" i="6"/>
  <c r="AF80" i="6"/>
  <c r="AF96" i="6"/>
  <c r="AF14" i="6"/>
  <c r="AF46" i="6"/>
  <c r="AF78" i="6"/>
  <c r="AF110" i="6"/>
  <c r="AF43" i="6"/>
  <c r="AF75" i="6"/>
  <c r="AF107" i="6"/>
  <c r="AF25" i="6"/>
  <c r="AF41" i="6"/>
  <c r="AF57" i="6"/>
  <c r="AF73" i="6"/>
  <c r="AF89" i="6"/>
  <c r="AF105" i="6"/>
  <c r="AF30" i="6"/>
  <c r="AF66" i="6"/>
  <c r="AF98" i="6"/>
  <c r="AF31" i="6"/>
  <c r="AF63" i="6"/>
  <c r="AF95" i="6"/>
  <c r="AF40" i="6"/>
  <c r="AF88" i="6"/>
  <c r="AF94" i="6"/>
  <c r="AF27" i="6"/>
  <c r="AF49" i="6"/>
  <c r="AF81" i="6"/>
  <c r="AF18" i="6"/>
  <c r="AF47" i="6"/>
  <c r="AF36" i="6"/>
  <c r="AF52" i="6"/>
  <c r="AF68" i="6"/>
  <c r="AF84" i="6"/>
  <c r="AF100" i="6"/>
  <c r="AF26" i="6"/>
  <c r="AF54" i="6"/>
  <c r="AF86" i="6"/>
  <c r="AF19" i="6"/>
  <c r="AF51" i="6"/>
  <c r="AF83" i="6"/>
  <c r="AF13" i="6"/>
  <c r="AF29" i="6"/>
  <c r="AF45" i="6"/>
  <c r="AF61" i="6"/>
  <c r="AF77" i="6"/>
  <c r="AF93" i="6"/>
  <c r="AF109" i="6"/>
  <c r="AF42" i="6"/>
  <c r="AF74" i="6"/>
  <c r="AF106" i="6"/>
  <c r="AF39" i="6"/>
  <c r="AF71" i="6"/>
  <c r="AF103" i="6"/>
  <c r="AF22" i="6"/>
  <c r="AF21" i="6"/>
  <c r="AF20" i="6"/>
  <c r="AF11" i="6"/>
  <c r="Y40" i="6"/>
  <c r="Y23" i="6"/>
  <c r="Y12" i="6"/>
  <c r="Y71" i="6"/>
  <c r="Y44" i="6"/>
  <c r="Y48" i="6"/>
  <c r="Y32" i="6"/>
  <c r="Y56" i="6"/>
  <c r="Y50" i="6"/>
  <c r="Y106" i="6"/>
  <c r="Y68" i="6"/>
  <c r="Y41" i="6"/>
  <c r="Y46" i="6"/>
  <c r="Y108" i="6"/>
  <c r="Y39" i="6"/>
  <c r="Y49" i="6"/>
  <c r="Y100" i="6"/>
  <c r="Y105" i="6"/>
  <c r="Y43" i="6"/>
  <c r="Y45" i="6"/>
  <c r="Y54" i="6"/>
  <c r="Y88" i="6"/>
  <c r="Y75" i="6"/>
  <c r="Y14" i="6"/>
  <c r="Y107" i="6"/>
  <c r="Y55" i="6"/>
  <c r="Y36" i="6"/>
  <c r="Y89" i="6"/>
  <c r="Y20" i="6"/>
  <c r="Y19" i="6"/>
  <c r="Y18" i="6"/>
  <c r="Y59" i="6"/>
  <c r="Y94" i="6"/>
  <c r="Y97" i="6"/>
  <c r="Y66" i="6"/>
  <c r="Y72" i="6"/>
  <c r="Y92" i="6"/>
  <c r="Y58" i="6"/>
  <c r="Y98" i="6"/>
  <c r="Y90" i="6"/>
  <c r="Y33" i="6"/>
  <c r="Y30" i="6"/>
  <c r="Y16" i="6"/>
  <c r="Y17" i="6"/>
  <c r="Y63" i="6"/>
  <c r="Y52" i="6"/>
  <c r="Y69" i="6"/>
  <c r="Y64" i="6"/>
  <c r="Y79" i="6"/>
  <c r="Y110" i="6"/>
  <c r="Y22" i="6"/>
  <c r="Y51" i="6"/>
  <c r="Y21" i="6"/>
  <c r="Y57" i="6"/>
  <c r="Y47" i="6"/>
  <c r="Y70" i="6"/>
  <c r="Y29" i="6"/>
  <c r="Y27" i="6"/>
  <c r="Y65" i="6"/>
  <c r="Y34" i="6"/>
  <c r="Y60" i="6"/>
  <c r="Y84" i="6"/>
  <c r="Y86" i="6"/>
  <c r="Y73" i="6"/>
  <c r="Y61" i="6"/>
  <c r="Y42" i="6"/>
  <c r="Y103" i="6"/>
  <c r="Y95" i="6"/>
  <c r="Y76" i="6"/>
  <c r="Y96" i="6"/>
  <c r="Y31" i="6"/>
  <c r="Y53" i="6"/>
  <c r="Y35" i="6"/>
  <c r="Y67" i="6"/>
  <c r="Y91" i="6"/>
  <c r="Y83" i="6"/>
  <c r="Y82" i="6"/>
  <c r="Y93" i="6"/>
  <c r="Y101" i="6"/>
  <c r="Y26" i="6"/>
  <c r="Y62" i="6"/>
  <c r="Y85" i="6"/>
  <c r="Y102" i="6"/>
  <c r="Y77" i="6"/>
  <c r="Y99" i="6"/>
  <c r="Y38" i="6"/>
  <c r="Y74" i="6"/>
  <c r="Y109" i="6"/>
  <c r="Y87" i="6"/>
  <c r="Y37" i="6"/>
  <c r="Y81" i="6"/>
  <c r="Y78" i="6"/>
  <c r="Y15" i="6"/>
  <c r="Y24" i="6"/>
  <c r="Y28" i="6"/>
  <c r="Y25" i="6"/>
  <c r="Y13" i="6"/>
  <c r="Y104" i="6"/>
  <c r="Y80" i="6"/>
  <c r="Y11" i="6"/>
  <c r="R40" i="6"/>
  <c r="R42" i="6"/>
  <c r="R12" i="6"/>
  <c r="R71" i="6"/>
  <c r="R44" i="6"/>
  <c r="R48" i="6"/>
  <c r="R98" i="6"/>
  <c r="R56" i="6"/>
  <c r="R35" i="6"/>
  <c r="R50" i="6"/>
  <c r="R33" i="6"/>
  <c r="R106" i="6"/>
  <c r="R68" i="6"/>
  <c r="R41" i="6"/>
  <c r="R46" i="6"/>
  <c r="R108" i="6"/>
  <c r="R39" i="6"/>
  <c r="R49" i="6"/>
  <c r="R100" i="6"/>
  <c r="R105" i="6"/>
  <c r="R43" i="6"/>
  <c r="R45" i="6"/>
  <c r="R54" i="6"/>
  <c r="R88" i="6"/>
  <c r="R75" i="6"/>
  <c r="R14" i="6"/>
  <c r="R107" i="6"/>
  <c r="R55" i="6"/>
  <c r="R36" i="6"/>
  <c r="R89" i="6"/>
  <c r="R20" i="6"/>
  <c r="R19" i="6"/>
  <c r="R18" i="6"/>
  <c r="R59" i="6"/>
  <c r="R94" i="6"/>
  <c r="R97" i="6"/>
  <c r="R23" i="6"/>
  <c r="R103" i="6"/>
  <c r="R95" i="6"/>
  <c r="R76" i="6"/>
  <c r="R58" i="6"/>
  <c r="R32" i="6"/>
  <c r="R53" i="6"/>
  <c r="R90" i="6"/>
  <c r="R67" i="6"/>
  <c r="R30" i="6"/>
  <c r="R16" i="6"/>
  <c r="R17" i="6"/>
  <c r="R63" i="6"/>
  <c r="R52" i="6"/>
  <c r="R69" i="6"/>
  <c r="R64" i="6"/>
  <c r="R79" i="6"/>
  <c r="R110" i="6"/>
  <c r="R22" i="6"/>
  <c r="R51" i="6"/>
  <c r="R21" i="6"/>
  <c r="R57" i="6"/>
  <c r="R47" i="6"/>
  <c r="R70" i="6"/>
  <c r="R29" i="6"/>
  <c r="R27" i="6"/>
  <c r="R65" i="6"/>
  <c r="R34" i="6"/>
  <c r="R60" i="6"/>
  <c r="R84" i="6"/>
  <c r="R86" i="6"/>
  <c r="R73" i="6"/>
  <c r="R61" i="6"/>
  <c r="R66" i="6"/>
  <c r="R72" i="6"/>
  <c r="R92" i="6"/>
  <c r="R96" i="6"/>
  <c r="R31" i="6"/>
  <c r="R91" i="6"/>
  <c r="R83" i="6"/>
  <c r="R82" i="6"/>
  <c r="R93" i="6"/>
  <c r="R101" i="6"/>
  <c r="R26" i="6"/>
  <c r="R62" i="6"/>
  <c r="R85" i="6"/>
  <c r="R102" i="6"/>
  <c r="R77" i="6"/>
  <c r="R99" i="6"/>
  <c r="R38" i="6"/>
  <c r="R74" i="6"/>
  <c r="R109" i="6"/>
  <c r="R87" i="6"/>
  <c r="R37" i="6"/>
  <c r="R81" i="6"/>
  <c r="R78" i="6"/>
  <c r="R15" i="6"/>
  <c r="R24" i="6"/>
  <c r="R28" i="6"/>
  <c r="R25" i="6"/>
  <c r="R13" i="6"/>
  <c r="R104" i="6"/>
  <c r="R80" i="6"/>
  <c r="R11" i="6"/>
  <c r="Q11" i="6"/>
  <c r="P11" i="6" s="1"/>
  <c r="AF5" i="6" l="1"/>
  <c r="AF4" i="6"/>
  <c r="R5" i="6"/>
  <c r="R4" i="6"/>
  <c r="Y4" i="6"/>
  <c r="Y5" i="6"/>
  <c r="O12" i="6"/>
  <c r="T11" i="6"/>
  <c r="S11" i="6"/>
  <c r="Q12" i="6" s="1"/>
  <c r="T12" i="6" s="1"/>
  <c r="X11" i="6" l="1"/>
  <c r="Z11" i="6" s="1"/>
  <c r="P12" i="6"/>
  <c r="S12" i="6"/>
  <c r="O13" i="6"/>
  <c r="AA11" i="6" l="1"/>
  <c r="W11" i="6"/>
  <c r="Q13" i="6"/>
  <c r="T13" i="6" s="1"/>
  <c r="V12" i="6"/>
  <c r="AE11" i="6"/>
  <c r="X12" i="6"/>
  <c r="AA12" i="6" s="1"/>
  <c r="AG11" i="6" l="1"/>
  <c r="AO11" i="6" s="1"/>
  <c r="AD11" i="6"/>
  <c r="AK11" i="6" s="1"/>
  <c r="AH11" i="6"/>
  <c r="Z12" i="6"/>
  <c r="W12" i="6"/>
  <c r="S13" i="6"/>
  <c r="P13" i="6"/>
  <c r="O14" i="6"/>
  <c r="AM11" i="6" l="1"/>
  <c r="AN11" i="6"/>
  <c r="Q14" i="6"/>
  <c r="T14" i="6" s="1"/>
  <c r="V13" i="6"/>
  <c r="X13" i="6"/>
  <c r="AA13" i="6" s="1"/>
  <c r="AC12" i="6"/>
  <c r="AJ12" i="6" s="1"/>
  <c r="AE12" i="6"/>
  <c r="AD12" i="6" l="1"/>
  <c r="AK12" i="6" s="1"/>
  <c r="AG12" i="6"/>
  <c r="AN12" i="6" s="1"/>
  <c r="W13" i="6"/>
  <c r="Z13" i="6"/>
  <c r="AH12" i="6"/>
  <c r="P14" i="6"/>
  <c r="S14" i="6"/>
  <c r="O15" i="6"/>
  <c r="AM12" i="6" l="1"/>
  <c r="AO12" i="6"/>
  <c r="V14" i="6"/>
  <c r="Q15" i="6"/>
  <c r="T15" i="6" s="1"/>
  <c r="AC13" i="6"/>
  <c r="AJ13" i="6" s="1"/>
  <c r="X14" i="6"/>
  <c r="AA14" i="6" s="1"/>
  <c r="AE13" i="6"/>
  <c r="AG13" i="6" l="1"/>
  <c r="AO13" i="6" s="1"/>
  <c r="AD13" i="6"/>
  <c r="AK13" i="6" s="1"/>
  <c r="AH13" i="6"/>
  <c r="Z14" i="6"/>
  <c r="W14" i="6"/>
  <c r="S15" i="6"/>
  <c r="P15" i="6"/>
  <c r="O16" i="6"/>
  <c r="AM13" i="6" l="1"/>
  <c r="AN13" i="6"/>
  <c r="Q16" i="6"/>
  <c r="T16" i="6" s="1"/>
  <c r="V15" i="6"/>
  <c r="AC14" i="6"/>
  <c r="AJ14" i="6" s="1"/>
  <c r="X15" i="6"/>
  <c r="AA15" i="6" s="1"/>
  <c r="AE14" i="6"/>
  <c r="AH14" i="6" s="1"/>
  <c r="AG14" i="6" l="1"/>
  <c r="AO14" i="6" s="1"/>
  <c r="AD14" i="6"/>
  <c r="AK14" i="6" s="1"/>
  <c r="Z15" i="6"/>
  <c r="W15" i="6"/>
  <c r="S16" i="6"/>
  <c r="P16" i="6"/>
  <c r="O17" i="6"/>
  <c r="AM14" i="6" l="1"/>
  <c r="AN14" i="6"/>
  <c r="AC15" i="6"/>
  <c r="AJ15" i="6" s="1"/>
  <c r="X16" i="6"/>
  <c r="Q17" i="6"/>
  <c r="T17" i="6" s="1"/>
  <c r="V16" i="6"/>
  <c r="AE15" i="6"/>
  <c r="AG15" i="6" l="1"/>
  <c r="AO15" i="6" s="1"/>
  <c r="AD15" i="6"/>
  <c r="AK15" i="6" s="1"/>
  <c r="P17" i="6"/>
  <c r="S17" i="6"/>
  <c r="O18" i="6"/>
  <c r="W16" i="6"/>
  <c r="Z16" i="6"/>
  <c r="AH15" i="6"/>
  <c r="AA16" i="6"/>
  <c r="AM15" i="6" l="1"/>
  <c r="AN15" i="6"/>
  <c r="V17" i="6"/>
  <c r="Q18" i="6"/>
  <c r="T18" i="6" s="1"/>
  <c r="AC16" i="6"/>
  <c r="AJ16" i="6" s="1"/>
  <c r="X17" i="6"/>
  <c r="AA17" i="6" s="1"/>
  <c r="AE16" i="6"/>
  <c r="AD16" i="6" l="1"/>
  <c r="AK16" i="6" s="1"/>
  <c r="AG16" i="6"/>
  <c r="AO16" i="6" s="1"/>
  <c r="S18" i="6"/>
  <c r="P18" i="6"/>
  <c r="O19" i="6"/>
  <c r="AH16" i="6"/>
  <c r="Z17" i="6"/>
  <c r="W17" i="6"/>
  <c r="AM16" i="6" l="1"/>
  <c r="AN16" i="6"/>
  <c r="Q19" i="6"/>
  <c r="T19" i="6" s="1"/>
  <c r="V18" i="6"/>
  <c r="AE17" i="6"/>
  <c r="X18" i="6"/>
  <c r="AA18" i="6" s="1"/>
  <c r="AC17" i="6"/>
  <c r="AJ17" i="6" s="1"/>
  <c r="AG17" i="6" l="1"/>
  <c r="AO17" i="6" s="1"/>
  <c r="AD17" i="6"/>
  <c r="AK17" i="6" s="1"/>
  <c r="W18" i="6"/>
  <c r="Z18" i="6"/>
  <c r="AH17" i="6"/>
  <c r="P19" i="6"/>
  <c r="S19" i="6"/>
  <c r="O20" i="6"/>
  <c r="AM17" i="6" l="1"/>
  <c r="AN17" i="6"/>
  <c r="V19" i="6"/>
  <c r="Q20" i="6"/>
  <c r="T20" i="6" s="1"/>
  <c r="X19" i="6"/>
  <c r="AA19" i="6" s="1"/>
  <c r="AC18" i="6"/>
  <c r="AJ18" i="6" s="1"/>
  <c r="AE18" i="6"/>
  <c r="AH18" i="6" s="1"/>
  <c r="W19" i="6" l="1"/>
  <c r="Z19" i="6"/>
  <c r="S20" i="6"/>
  <c r="P20" i="6"/>
  <c r="O21" i="6"/>
  <c r="AD18" i="6"/>
  <c r="AK18" i="6" s="1"/>
  <c r="AG18" i="6"/>
  <c r="AN18" i="6" s="1"/>
  <c r="AM18" i="6" l="1"/>
  <c r="AO18" i="6"/>
  <c r="Q21" i="6"/>
  <c r="T21" i="6" s="1"/>
  <c r="V20" i="6"/>
  <c r="AE19" i="6"/>
  <c r="AC19" i="6"/>
  <c r="AJ19" i="6" s="1"/>
  <c r="X20" i="6"/>
  <c r="AA20" i="6" s="1"/>
  <c r="Z20" i="6" l="1"/>
  <c r="W20" i="6"/>
  <c r="AD19" i="6"/>
  <c r="AK19" i="6" s="1"/>
  <c r="AG19" i="6"/>
  <c r="AO19" i="6" s="1"/>
  <c r="AH19" i="6"/>
  <c r="S21" i="6"/>
  <c r="P21" i="6"/>
  <c r="O22" i="6"/>
  <c r="AM19" i="6" l="1"/>
  <c r="AN19" i="6"/>
  <c r="AE20" i="6"/>
  <c r="AH20" i="6" s="1"/>
  <c r="Q22" i="6"/>
  <c r="T22" i="6" s="1"/>
  <c r="V21" i="6"/>
  <c r="X21" i="6"/>
  <c r="AA21" i="6" s="1"/>
  <c r="AC20" i="6"/>
  <c r="AJ20" i="6" s="1"/>
  <c r="Z21" i="6" l="1"/>
  <c r="W21" i="6"/>
  <c r="P22" i="6"/>
  <c r="S22" i="6"/>
  <c r="O23" i="6"/>
  <c r="AD20" i="6"/>
  <c r="AK20" i="6" s="1"/>
  <c r="AG20" i="6"/>
  <c r="AO20" i="6" s="1"/>
  <c r="AM20" i="6" l="1"/>
  <c r="AN20" i="6"/>
  <c r="AE21" i="6"/>
  <c r="AH21" i="6" s="1"/>
  <c r="V22" i="6"/>
  <c r="Q23" i="6"/>
  <c r="T23" i="6" s="1"/>
  <c r="X22" i="6"/>
  <c r="AA22" i="6" s="1"/>
  <c r="AC21" i="6"/>
  <c r="AJ21" i="6" l="1"/>
  <c r="W22" i="6"/>
  <c r="Z22" i="6"/>
  <c r="P23" i="6"/>
  <c r="S23" i="6"/>
  <c r="O24" i="6"/>
  <c r="AD21" i="6"/>
  <c r="AG21" i="6"/>
  <c r="AO21" i="6" s="1"/>
  <c r="AM21" i="6" l="1"/>
  <c r="AN21" i="6"/>
  <c r="AK21" i="6"/>
  <c r="Q24" i="6"/>
  <c r="T24" i="6" s="1"/>
  <c r="V23" i="6"/>
  <c r="AE22" i="6"/>
  <c r="AC22" i="6"/>
  <c r="X23" i="6"/>
  <c r="AA23" i="6" s="1"/>
  <c r="AJ22" i="6" l="1"/>
  <c r="W23" i="6"/>
  <c r="Z23" i="6"/>
  <c r="AG22" i="6"/>
  <c r="AO22" i="6" s="1"/>
  <c r="AD22" i="6"/>
  <c r="AH22" i="6"/>
  <c r="S24" i="6"/>
  <c r="P24" i="6"/>
  <c r="O25" i="6"/>
  <c r="AM22" i="6" l="1"/>
  <c r="AN22" i="6"/>
  <c r="AK22" i="6"/>
  <c r="AE23" i="6"/>
  <c r="V24" i="6"/>
  <c r="Q25" i="6"/>
  <c r="T25" i="6" s="1"/>
  <c r="X24" i="6"/>
  <c r="AA24" i="6" s="1"/>
  <c r="AC23" i="6"/>
  <c r="AJ23" i="6" l="1"/>
  <c r="AD23" i="6"/>
  <c r="AG23" i="6"/>
  <c r="AO23" i="6" s="1"/>
  <c r="Z24" i="6"/>
  <c r="W24" i="6"/>
  <c r="S25" i="6"/>
  <c r="P25" i="6"/>
  <c r="O26" i="6"/>
  <c r="AH23" i="6"/>
  <c r="AM23" i="6" l="1"/>
  <c r="AN23" i="6"/>
  <c r="AK23" i="6"/>
  <c r="AC24" i="6"/>
  <c r="X25" i="6"/>
  <c r="AA25" i="6" s="1"/>
  <c r="AE24" i="6"/>
  <c r="AH24" i="6" s="1"/>
  <c r="V25" i="6"/>
  <c r="Q26" i="6"/>
  <c r="T26" i="6" s="1"/>
  <c r="AJ24" i="6" l="1"/>
  <c r="AD24" i="6"/>
  <c r="AG24" i="6"/>
  <c r="AO24" i="6" s="1"/>
  <c r="Z25" i="6"/>
  <c r="W25" i="6"/>
  <c r="P26" i="6"/>
  <c r="S26" i="6"/>
  <c r="O27" i="6"/>
  <c r="AM24" i="6" l="1"/>
  <c r="AN24" i="6"/>
  <c r="AK24" i="6"/>
  <c r="X26" i="6"/>
  <c r="AA26" i="6" s="1"/>
  <c r="AC25" i="6"/>
  <c r="V26" i="6"/>
  <c r="Q27" i="6"/>
  <c r="T27" i="6" s="1"/>
  <c r="AE25" i="6"/>
  <c r="AJ25" i="6" l="1"/>
  <c r="Z26" i="6"/>
  <c r="W26" i="6"/>
  <c r="AG25" i="6"/>
  <c r="AO25" i="6" s="1"/>
  <c r="AD25" i="6"/>
  <c r="AH25" i="6"/>
  <c r="S27" i="6"/>
  <c r="P27" i="6"/>
  <c r="O28" i="6"/>
  <c r="AM25" i="6" l="1"/>
  <c r="AN25" i="6"/>
  <c r="AK25" i="6"/>
  <c r="AE26" i="6"/>
  <c r="V27" i="6"/>
  <c r="Q28" i="6"/>
  <c r="T28" i="6" s="1"/>
  <c r="AC26" i="6"/>
  <c r="AJ26" i="6" s="1"/>
  <c r="X27" i="6"/>
  <c r="AA27" i="6" s="1"/>
  <c r="AG26" i="6" l="1"/>
  <c r="AO26" i="6" s="1"/>
  <c r="AD26" i="6"/>
  <c r="AK26" i="6" s="1"/>
  <c r="W27" i="6"/>
  <c r="Z27" i="6"/>
  <c r="S28" i="6"/>
  <c r="P28" i="6"/>
  <c r="O29" i="6"/>
  <c r="AH26" i="6"/>
  <c r="AM26" i="6" l="1"/>
  <c r="AN26" i="6"/>
  <c r="AC27" i="6"/>
  <c r="AJ27" i="6" s="1"/>
  <c r="X28" i="6"/>
  <c r="AA28" i="6" s="1"/>
  <c r="Q29" i="6"/>
  <c r="T29" i="6" s="1"/>
  <c r="V28" i="6"/>
  <c r="AE27" i="6"/>
  <c r="AH27" i="6" s="1"/>
  <c r="AG27" i="6" l="1"/>
  <c r="AO27" i="6" s="1"/>
  <c r="AD27" i="6"/>
  <c r="AK27" i="6" s="1"/>
  <c r="W28" i="6"/>
  <c r="Z28" i="6"/>
  <c r="S29" i="6"/>
  <c r="P29" i="6"/>
  <c r="O30" i="6"/>
  <c r="AM27" i="6" l="1"/>
  <c r="AN27" i="6"/>
  <c r="X29" i="6"/>
  <c r="AA29" i="6" s="1"/>
  <c r="AC28" i="6"/>
  <c r="AJ28" i="6" s="1"/>
  <c r="V29" i="6"/>
  <c r="Q30" i="6"/>
  <c r="T30" i="6" s="1"/>
  <c r="AE28" i="6"/>
  <c r="AG28" i="6" l="1"/>
  <c r="AO28" i="6" s="1"/>
  <c r="AD28" i="6"/>
  <c r="AK28" i="6" s="1"/>
  <c r="S30" i="6"/>
  <c r="P30" i="6"/>
  <c r="O31" i="6"/>
  <c r="AH28" i="6"/>
  <c r="W29" i="6"/>
  <c r="Z29" i="6"/>
  <c r="AM28" i="6" l="1"/>
  <c r="AN28" i="6"/>
  <c r="Q31" i="6"/>
  <c r="T31" i="6" s="1"/>
  <c r="V30" i="6"/>
  <c r="X30" i="6"/>
  <c r="AA30" i="6" s="1"/>
  <c r="AC29" i="6"/>
  <c r="AJ29" i="6" s="1"/>
  <c r="AE29" i="6"/>
  <c r="AH29" i="6" s="1"/>
  <c r="AD29" i="6" l="1"/>
  <c r="AK29" i="6" s="1"/>
  <c r="AG29" i="6"/>
  <c r="AO29" i="6" s="1"/>
  <c r="W30" i="6"/>
  <c r="Z30" i="6"/>
  <c r="S31" i="6"/>
  <c r="P31" i="6"/>
  <c r="O32" i="6"/>
  <c r="AM29" i="6" l="1"/>
  <c r="AN29" i="6"/>
  <c r="AE30" i="6"/>
  <c r="AH30" i="6" s="1"/>
  <c r="X31" i="6"/>
  <c r="AA31" i="6" s="1"/>
  <c r="AC30" i="6"/>
  <c r="AJ30" i="6" s="1"/>
  <c r="Q32" i="6"/>
  <c r="T32" i="6" s="1"/>
  <c r="V31" i="6"/>
  <c r="W31" i="6" l="1"/>
  <c r="Z31" i="6"/>
  <c r="P32" i="6"/>
  <c r="S32" i="6"/>
  <c r="O33" i="6"/>
  <c r="AG30" i="6"/>
  <c r="AO30" i="6" s="1"/>
  <c r="AD30" i="6"/>
  <c r="AK30" i="6" s="1"/>
  <c r="AN30" i="6" l="1"/>
  <c r="AM30" i="6"/>
  <c r="Q33" i="6"/>
  <c r="T33" i="6" s="1"/>
  <c r="V32" i="6"/>
  <c r="AE31" i="6"/>
  <c r="AH31" i="6" s="1"/>
  <c r="AC31" i="6"/>
  <c r="AJ31" i="6" s="1"/>
  <c r="X32" i="6"/>
  <c r="AA32" i="6" s="1"/>
  <c r="W32" i="6" l="1"/>
  <c r="Z32" i="6"/>
  <c r="AG31" i="6"/>
  <c r="AO31" i="6" s="1"/>
  <c r="AD31" i="6"/>
  <c r="AK31" i="6" s="1"/>
  <c r="P33" i="6"/>
  <c r="S33" i="6"/>
  <c r="O34" i="6"/>
  <c r="AN31" i="6" l="1"/>
  <c r="AM31" i="6"/>
  <c r="AE32" i="6"/>
  <c r="AH32" i="6" s="1"/>
  <c r="Q34" i="6"/>
  <c r="V33" i="6"/>
  <c r="AC32" i="6"/>
  <c r="AJ32" i="6" s="1"/>
  <c r="X33" i="6"/>
  <c r="AA33" i="6" s="1"/>
  <c r="P34" i="6" l="1"/>
  <c r="S34" i="6"/>
  <c r="O35" i="6"/>
  <c r="T34" i="6"/>
  <c r="AD32" i="6"/>
  <c r="AK32" i="6" s="1"/>
  <c r="AG32" i="6"/>
  <c r="AO32" i="6" s="1"/>
  <c r="W33" i="6"/>
  <c r="Z33" i="6"/>
  <c r="AM32" i="6" l="1"/>
  <c r="AN32" i="6"/>
  <c r="AE33" i="6"/>
  <c r="AH33" i="6" s="1"/>
  <c r="Q35" i="6"/>
  <c r="T35" i="6" s="1"/>
  <c r="V34" i="6"/>
  <c r="AC33" i="6"/>
  <c r="AJ33" i="6" s="1"/>
  <c r="X34" i="6"/>
  <c r="AA34" i="6" s="1"/>
  <c r="W34" i="6" l="1"/>
  <c r="Z34" i="6"/>
  <c r="P35" i="6"/>
  <c r="S35" i="6"/>
  <c r="O36" i="6"/>
  <c r="AG33" i="6"/>
  <c r="AO33" i="6" s="1"/>
  <c r="AD33" i="6"/>
  <c r="AK33" i="6" s="1"/>
  <c r="AM33" i="6" l="1"/>
  <c r="AN33" i="6"/>
  <c r="AE34" i="6"/>
  <c r="AH34" i="6" s="1"/>
  <c r="Q36" i="6"/>
  <c r="T36" i="6" s="1"/>
  <c r="V35" i="6"/>
  <c r="X35" i="6"/>
  <c r="AA35" i="6" s="1"/>
  <c r="AC34" i="6"/>
  <c r="AJ34" i="6" s="1"/>
  <c r="W35" i="6" l="1"/>
  <c r="Z35" i="6"/>
  <c r="AD34" i="6"/>
  <c r="AK34" i="6" s="1"/>
  <c r="AG34" i="6"/>
  <c r="AO34" i="6" s="1"/>
  <c r="S36" i="6"/>
  <c r="P36" i="6"/>
  <c r="O37" i="6"/>
  <c r="AM34" i="6" l="1"/>
  <c r="AN34" i="6"/>
  <c r="AE35" i="6"/>
  <c r="AH35" i="6" s="1"/>
  <c r="AC35" i="6"/>
  <c r="AJ35" i="6" s="1"/>
  <c r="X36" i="6"/>
  <c r="AA36" i="6" s="1"/>
  <c r="V36" i="6"/>
  <c r="Q37" i="6"/>
  <c r="T37" i="6" s="1"/>
  <c r="P37" i="6" l="1"/>
  <c r="S37" i="6"/>
  <c r="O38" i="6"/>
  <c r="AD35" i="6"/>
  <c r="AK35" i="6" s="1"/>
  <c r="AG35" i="6"/>
  <c r="AO35" i="6" s="1"/>
  <c r="Z36" i="6"/>
  <c r="W36" i="6"/>
  <c r="AM35" i="6" l="1"/>
  <c r="AN35" i="6"/>
  <c r="AE36" i="6"/>
  <c r="AH36" i="6" s="1"/>
  <c r="V37" i="6"/>
  <c r="Q38" i="6"/>
  <c r="T38" i="6" s="1"/>
  <c r="AC36" i="6"/>
  <c r="AJ36" i="6" s="1"/>
  <c r="X37" i="6"/>
  <c r="AA37" i="6" s="1"/>
  <c r="AG36" i="6" l="1"/>
  <c r="AO36" i="6" s="1"/>
  <c r="AD36" i="6"/>
  <c r="AK36" i="6" s="1"/>
  <c r="W37" i="6"/>
  <c r="Z37" i="6"/>
  <c r="P38" i="6"/>
  <c r="S38" i="6"/>
  <c r="O39" i="6"/>
  <c r="AM36" i="6" l="1"/>
  <c r="AN36" i="6"/>
  <c r="AC37" i="6"/>
  <c r="AJ37" i="6" s="1"/>
  <c r="X38" i="6"/>
  <c r="AA38" i="6" s="1"/>
  <c r="V38" i="6"/>
  <c r="Q39" i="6"/>
  <c r="T39" i="6" s="1"/>
  <c r="AE37" i="6"/>
  <c r="AH37" i="6" s="1"/>
  <c r="AG37" i="6" l="1"/>
  <c r="AO37" i="6" s="1"/>
  <c r="AD37" i="6"/>
  <c r="AK37" i="6" s="1"/>
  <c r="W38" i="6"/>
  <c r="Z38" i="6"/>
  <c r="S39" i="6"/>
  <c r="P39" i="6"/>
  <c r="O40" i="6"/>
  <c r="AM37" i="6" l="1"/>
  <c r="AN37" i="6"/>
  <c r="Q40" i="6"/>
  <c r="T40" i="6" s="1"/>
  <c r="V39" i="6"/>
  <c r="AE38" i="6"/>
  <c r="AH38" i="6" s="1"/>
  <c r="AC38" i="6"/>
  <c r="AJ38" i="6" s="1"/>
  <c r="X39" i="6"/>
  <c r="AA39" i="6" s="1"/>
  <c r="W39" i="6" l="1"/>
  <c r="Z39" i="6"/>
  <c r="S40" i="6"/>
  <c r="P40" i="6"/>
  <c r="O41" i="6"/>
  <c r="AG38" i="6"/>
  <c r="AO38" i="6" s="1"/>
  <c r="AD38" i="6"/>
  <c r="AK38" i="6" s="1"/>
  <c r="AM38" i="6" l="1"/>
  <c r="AN38" i="6"/>
  <c r="V40" i="6"/>
  <c r="Q41" i="6"/>
  <c r="T41" i="6" s="1"/>
  <c r="AE39" i="6"/>
  <c r="AH39" i="6" s="1"/>
  <c r="X40" i="6"/>
  <c r="AA40" i="6" s="1"/>
  <c r="AC39" i="6"/>
  <c r="AJ39" i="6" s="1"/>
  <c r="AG39" i="6" l="1"/>
  <c r="AO39" i="6" s="1"/>
  <c r="AD39" i="6"/>
  <c r="AK39" i="6" s="1"/>
  <c r="Z40" i="6"/>
  <c r="W40" i="6"/>
  <c r="P41" i="6"/>
  <c r="S41" i="6"/>
  <c r="O42" i="6"/>
  <c r="AM39" i="6" l="1"/>
  <c r="AN39" i="6"/>
  <c r="X41" i="6"/>
  <c r="AA41" i="6" s="1"/>
  <c r="AC40" i="6"/>
  <c r="AJ40" i="6" s="1"/>
  <c r="Q42" i="6"/>
  <c r="T42" i="6" s="1"/>
  <c r="V41" i="6"/>
  <c r="AE40" i="6"/>
  <c r="AH40" i="6" s="1"/>
  <c r="AD40" i="6" l="1"/>
  <c r="AK40" i="6" s="1"/>
  <c r="AG40" i="6"/>
  <c r="AO40" i="6" s="1"/>
  <c r="P42" i="6"/>
  <c r="S42" i="6"/>
  <c r="O43" i="6"/>
  <c r="Z41" i="6"/>
  <c r="W41" i="6"/>
  <c r="AN40" i="6" l="1"/>
  <c r="AM40" i="6"/>
  <c r="Q43" i="6"/>
  <c r="T43" i="6" s="1"/>
  <c r="V42" i="6"/>
  <c r="X42" i="6"/>
  <c r="AA42" i="6" s="1"/>
  <c r="AC41" i="6"/>
  <c r="AJ41" i="6" s="1"/>
  <c r="AE41" i="6"/>
  <c r="AH41" i="6" s="1"/>
  <c r="W42" i="6" l="1"/>
  <c r="Z42" i="6"/>
  <c r="AG41" i="6"/>
  <c r="AO41" i="6" s="1"/>
  <c r="AD41" i="6"/>
  <c r="AK41" i="6" s="1"/>
  <c r="S43" i="6"/>
  <c r="P43" i="6"/>
  <c r="O44" i="6"/>
  <c r="AM41" i="6" l="1"/>
  <c r="AN41" i="6"/>
  <c r="AE42" i="6"/>
  <c r="AC42" i="6"/>
  <c r="AJ42" i="6" s="1"/>
  <c r="X43" i="6"/>
  <c r="AA43" i="6" s="1"/>
  <c r="V43" i="6"/>
  <c r="Q44" i="6"/>
  <c r="T44" i="6" s="1"/>
  <c r="AG42" i="6" l="1"/>
  <c r="AO42" i="6" s="1"/>
  <c r="AD42" i="6"/>
  <c r="AK42" i="6" s="1"/>
  <c r="S44" i="6"/>
  <c r="P44" i="6"/>
  <c r="O45" i="6"/>
  <c r="Z43" i="6"/>
  <c r="W43" i="6"/>
  <c r="AH42" i="6"/>
  <c r="AM42" i="6" l="1"/>
  <c r="AN42" i="6"/>
  <c r="V44" i="6"/>
  <c r="Q45" i="6"/>
  <c r="AC43" i="6"/>
  <c r="AJ43" i="6" s="1"/>
  <c r="X44" i="6"/>
  <c r="AA44" i="6" s="1"/>
  <c r="AE43" i="6"/>
  <c r="AH43" i="6" s="1"/>
  <c r="AG43" i="6" l="1"/>
  <c r="AO43" i="6" s="1"/>
  <c r="AD43" i="6"/>
  <c r="AK43" i="6" s="1"/>
  <c r="S45" i="6"/>
  <c r="P45" i="6"/>
  <c r="O46" i="6"/>
  <c r="W44" i="6"/>
  <c r="Z44" i="6"/>
  <c r="T45" i="6"/>
  <c r="AM43" i="6" l="1"/>
  <c r="AN43" i="6"/>
  <c r="V45" i="6"/>
  <c r="Q46" i="6"/>
  <c r="T46" i="6" s="1"/>
  <c r="AC44" i="6"/>
  <c r="AJ44" i="6" s="1"/>
  <c r="X45" i="6"/>
  <c r="AA45" i="6" s="1"/>
  <c r="AE44" i="6"/>
  <c r="AH44" i="6" s="1"/>
  <c r="P46" i="6" l="1"/>
  <c r="S46" i="6"/>
  <c r="O47" i="6"/>
  <c r="W45" i="6"/>
  <c r="Z45" i="6"/>
  <c r="AD44" i="6"/>
  <c r="AK44" i="6" s="1"/>
  <c r="AG44" i="6"/>
  <c r="AO44" i="6" s="1"/>
  <c r="AM44" i="6" l="1"/>
  <c r="AN44" i="6"/>
  <c r="AE45" i="6"/>
  <c r="AH45" i="6" s="1"/>
  <c r="X46" i="6"/>
  <c r="AA46" i="6" s="1"/>
  <c r="AC45" i="6"/>
  <c r="AJ45" i="6" s="1"/>
  <c r="V46" i="6"/>
  <c r="Q47" i="6"/>
  <c r="T47" i="6" s="1"/>
  <c r="P47" i="6" l="1"/>
  <c r="S47" i="6"/>
  <c r="O48" i="6"/>
  <c r="Z46" i="6"/>
  <c r="W46" i="6"/>
  <c r="AD45" i="6"/>
  <c r="AK45" i="6" s="1"/>
  <c r="AG45" i="6"/>
  <c r="AO45" i="6" s="1"/>
  <c r="AM45" i="6" l="1"/>
  <c r="AN45" i="6"/>
  <c r="AE46" i="6"/>
  <c r="AH46" i="6" s="1"/>
  <c r="AC46" i="6"/>
  <c r="AJ46" i="6" s="1"/>
  <c r="X47" i="6"/>
  <c r="AA47" i="6" s="1"/>
  <c r="Q48" i="6"/>
  <c r="T48" i="6" s="1"/>
  <c r="V47" i="6"/>
  <c r="AG46" i="6" l="1"/>
  <c r="AO46" i="6" s="1"/>
  <c r="AD46" i="6"/>
  <c r="AK46" i="6" s="1"/>
  <c r="S48" i="6"/>
  <c r="P48" i="6"/>
  <c r="O49" i="6"/>
  <c r="W47" i="6"/>
  <c r="Z47" i="6"/>
  <c r="AM46" i="6" l="1"/>
  <c r="AN46" i="6"/>
  <c r="Q49" i="6"/>
  <c r="T49" i="6" s="1"/>
  <c r="V48" i="6"/>
  <c r="AC47" i="6"/>
  <c r="AJ47" i="6" s="1"/>
  <c r="X48" i="6"/>
  <c r="AA48" i="6" s="1"/>
  <c r="AE47" i="6"/>
  <c r="AH47" i="6" s="1"/>
  <c r="P49" i="6" l="1"/>
  <c r="S49" i="6"/>
  <c r="O50" i="6"/>
  <c r="AD47" i="6"/>
  <c r="AK47" i="6" s="1"/>
  <c r="AG47" i="6"/>
  <c r="AO47" i="6" s="1"/>
  <c r="W48" i="6"/>
  <c r="Z48" i="6"/>
  <c r="AM47" i="6" l="1"/>
  <c r="AN47" i="6"/>
  <c r="AC48" i="6"/>
  <c r="AJ48" i="6" s="1"/>
  <c r="X49" i="6"/>
  <c r="AA49" i="6" s="1"/>
  <c r="AE48" i="6"/>
  <c r="AH48" i="6" s="1"/>
  <c r="Q50" i="6"/>
  <c r="T50" i="6" s="1"/>
  <c r="V49" i="6"/>
  <c r="P50" i="6" l="1"/>
  <c r="S50" i="6"/>
  <c r="O51" i="6"/>
  <c r="AD48" i="6"/>
  <c r="AK48" i="6" s="1"/>
  <c r="AG48" i="6"/>
  <c r="AO48" i="6" s="1"/>
  <c r="Z49" i="6"/>
  <c r="W49" i="6"/>
  <c r="AM48" i="6" l="1"/>
  <c r="AN48" i="6"/>
  <c r="AE49" i="6"/>
  <c r="Q51" i="6"/>
  <c r="T51" i="6" s="1"/>
  <c r="V50" i="6"/>
  <c r="AC49" i="6"/>
  <c r="AJ49" i="6" s="1"/>
  <c r="X50" i="6"/>
  <c r="AA50" i="6" s="1"/>
  <c r="Z50" i="6" l="1"/>
  <c r="W50" i="6"/>
  <c r="P51" i="6"/>
  <c r="S51" i="6"/>
  <c r="O52" i="6"/>
  <c r="AH49" i="6"/>
  <c r="AD49" i="6"/>
  <c r="AK49" i="6" s="1"/>
  <c r="AG49" i="6"/>
  <c r="AO49" i="6" s="1"/>
  <c r="AM49" i="6" l="1"/>
  <c r="AN49" i="6"/>
  <c r="V51" i="6"/>
  <c r="Q52" i="6"/>
  <c r="T52" i="6" s="1"/>
  <c r="AE50" i="6"/>
  <c r="AH50" i="6" s="1"/>
  <c r="AC50" i="6"/>
  <c r="AJ50" i="6" s="1"/>
  <c r="X51" i="6"/>
  <c r="AA51" i="6" s="1"/>
  <c r="Z51" i="6" l="1"/>
  <c r="W51" i="6"/>
  <c r="P52" i="6"/>
  <c r="S52" i="6"/>
  <c r="O53" i="6"/>
  <c r="AD50" i="6"/>
  <c r="AK50" i="6" s="1"/>
  <c r="AG50" i="6"/>
  <c r="AO50" i="6" s="1"/>
  <c r="AN50" i="6" l="1"/>
  <c r="AM50" i="6"/>
  <c r="AE51" i="6"/>
  <c r="Q53" i="6"/>
  <c r="T53" i="6" s="1"/>
  <c r="V52" i="6"/>
  <c r="X52" i="6"/>
  <c r="AA52" i="6" s="1"/>
  <c r="AC51" i="6"/>
  <c r="AJ51" i="6" s="1"/>
  <c r="Z52" i="6" l="1"/>
  <c r="W52" i="6"/>
  <c r="AH51" i="6"/>
  <c r="AD51" i="6"/>
  <c r="AK51" i="6" s="1"/>
  <c r="AG51" i="6"/>
  <c r="AO51" i="6" s="1"/>
  <c r="S53" i="6"/>
  <c r="P53" i="6"/>
  <c r="O54" i="6"/>
  <c r="AM51" i="6" l="1"/>
  <c r="AN51" i="6"/>
  <c r="Q54" i="6"/>
  <c r="T54" i="6" s="1"/>
  <c r="V53" i="6"/>
  <c r="AE52" i="6"/>
  <c r="AH52" i="6" s="1"/>
  <c r="X53" i="6"/>
  <c r="AA53" i="6" s="1"/>
  <c r="AC52" i="6"/>
  <c r="AJ52" i="6" s="1"/>
  <c r="AG52" i="6" l="1"/>
  <c r="AO52" i="6" s="1"/>
  <c r="AD52" i="6"/>
  <c r="AK52" i="6" s="1"/>
  <c r="Z53" i="6"/>
  <c r="W53" i="6"/>
  <c r="S54" i="6"/>
  <c r="P54" i="6"/>
  <c r="O55" i="6"/>
  <c r="AM52" i="6" l="1"/>
  <c r="AN52" i="6"/>
  <c r="AC53" i="6"/>
  <c r="AJ53" i="6" s="1"/>
  <c r="X54" i="6"/>
  <c r="AA54" i="6" s="1"/>
  <c r="Q55" i="6"/>
  <c r="T55" i="6" s="1"/>
  <c r="V54" i="6"/>
  <c r="AE53" i="6"/>
  <c r="AD53" i="6" l="1"/>
  <c r="AK53" i="6" s="1"/>
  <c r="AG53" i="6"/>
  <c r="AO53" i="6" s="1"/>
  <c r="W54" i="6"/>
  <c r="Z54" i="6"/>
  <c r="AH53" i="6"/>
  <c r="S55" i="6"/>
  <c r="P55" i="6"/>
  <c r="O56" i="6"/>
  <c r="AM53" i="6" l="1"/>
  <c r="AN53" i="6"/>
  <c r="X55" i="6"/>
  <c r="AA55" i="6" s="1"/>
  <c r="AC54" i="6"/>
  <c r="AJ54" i="6" s="1"/>
  <c r="Q56" i="6"/>
  <c r="T56" i="6" s="1"/>
  <c r="V55" i="6"/>
  <c r="AE54" i="6"/>
  <c r="AH54" i="6" s="1"/>
  <c r="P56" i="6" l="1"/>
  <c r="S56" i="6"/>
  <c r="O57" i="6"/>
  <c r="AG54" i="6"/>
  <c r="AO54" i="6" s="1"/>
  <c r="AD54" i="6"/>
  <c r="AK54" i="6" s="1"/>
  <c r="Z55" i="6"/>
  <c r="W55" i="6"/>
  <c r="AM54" i="6" l="1"/>
  <c r="AN54" i="6"/>
  <c r="Q57" i="6"/>
  <c r="T57" i="6" s="1"/>
  <c r="V56" i="6"/>
  <c r="AC55" i="6"/>
  <c r="AJ55" i="6" s="1"/>
  <c r="X56" i="6"/>
  <c r="AA56" i="6" s="1"/>
  <c r="AE55" i="6"/>
  <c r="AG55" i="6" l="1"/>
  <c r="AO55" i="6" s="1"/>
  <c r="AD55" i="6"/>
  <c r="AK55" i="6" s="1"/>
  <c r="AH55" i="6"/>
  <c r="Z56" i="6"/>
  <c r="W56" i="6"/>
  <c r="P57" i="6"/>
  <c r="S57" i="6"/>
  <c r="O58" i="6"/>
  <c r="AM55" i="6" l="1"/>
  <c r="AN55" i="6"/>
  <c r="AC56" i="6"/>
  <c r="AJ56" i="6" s="1"/>
  <c r="X57" i="6"/>
  <c r="AA57" i="6" s="1"/>
  <c r="V57" i="6"/>
  <c r="Q58" i="6"/>
  <c r="T58" i="6" s="1"/>
  <c r="AE56" i="6"/>
  <c r="AH56" i="6" s="1"/>
  <c r="AD56" i="6" l="1"/>
  <c r="AK56" i="6" s="1"/>
  <c r="AG56" i="6"/>
  <c r="AO56" i="6" s="1"/>
  <c r="P58" i="6"/>
  <c r="S58" i="6"/>
  <c r="O59" i="6"/>
  <c r="Z57" i="6"/>
  <c r="W57" i="6"/>
  <c r="AM56" i="6" l="1"/>
  <c r="AN56" i="6"/>
  <c r="AE57" i="6"/>
  <c r="AH57" i="6" s="1"/>
  <c r="V58" i="6"/>
  <c r="Q59" i="6"/>
  <c r="T59" i="6" s="1"/>
  <c r="AC57" i="6"/>
  <c r="AJ57" i="6" s="1"/>
  <c r="X58" i="6"/>
  <c r="W58" i="6" l="1"/>
  <c r="Z58" i="6"/>
  <c r="AD57" i="6"/>
  <c r="AK57" i="6" s="1"/>
  <c r="AG57" i="6"/>
  <c r="AO57" i="6" s="1"/>
  <c r="P59" i="6"/>
  <c r="S59" i="6"/>
  <c r="O60" i="6"/>
  <c r="AA58" i="6"/>
  <c r="AM57" i="6" l="1"/>
  <c r="AN57" i="6"/>
  <c r="AE58" i="6"/>
  <c r="V59" i="6"/>
  <c r="Q60" i="6"/>
  <c r="T60" i="6" s="1"/>
  <c r="AC58" i="6"/>
  <c r="AJ58" i="6" s="1"/>
  <c r="X59" i="6"/>
  <c r="AA59" i="6" s="1"/>
  <c r="AG58" i="6" l="1"/>
  <c r="AO58" i="6" s="1"/>
  <c r="AD58" i="6"/>
  <c r="AK58" i="6" s="1"/>
  <c r="Z59" i="6"/>
  <c r="W59" i="6"/>
  <c r="P60" i="6"/>
  <c r="S60" i="6"/>
  <c r="O61" i="6"/>
  <c r="AH58" i="6"/>
  <c r="AM58" i="6" l="1"/>
  <c r="AN58" i="6"/>
  <c r="AC59" i="6"/>
  <c r="AJ59" i="6" s="1"/>
  <c r="X60" i="6"/>
  <c r="AA60" i="6" s="1"/>
  <c r="Q61" i="6"/>
  <c r="T61" i="6" s="1"/>
  <c r="V60" i="6"/>
  <c r="AE59" i="6"/>
  <c r="AH59" i="6" s="1"/>
  <c r="S61" i="6" l="1"/>
  <c r="P61" i="6"/>
  <c r="O62" i="6"/>
  <c r="AG59" i="6"/>
  <c r="AO59" i="6" s="1"/>
  <c r="AD59" i="6"/>
  <c r="AK59" i="6" s="1"/>
  <c r="W60" i="6"/>
  <c r="Z60" i="6"/>
  <c r="AM59" i="6" l="1"/>
  <c r="AN59" i="6"/>
  <c r="AC60" i="6"/>
  <c r="AJ60" i="6" s="1"/>
  <c r="X61" i="6"/>
  <c r="AE60" i="6"/>
  <c r="AH60" i="6" s="1"/>
  <c r="Q62" i="6"/>
  <c r="T62" i="6" s="1"/>
  <c r="V61" i="6"/>
  <c r="S62" i="6" l="1"/>
  <c r="P62" i="6"/>
  <c r="O63" i="6"/>
  <c r="W61" i="6"/>
  <c r="Z61" i="6"/>
  <c r="AD60" i="6"/>
  <c r="AK60" i="6" s="1"/>
  <c r="AG60" i="6"/>
  <c r="AO60" i="6" s="1"/>
  <c r="AA61" i="6"/>
  <c r="AM60" i="6" l="1"/>
  <c r="AN60" i="6"/>
  <c r="AC61" i="6"/>
  <c r="AJ61" i="6" s="1"/>
  <c r="X62" i="6"/>
  <c r="AA62" i="6" s="1"/>
  <c r="AE61" i="6"/>
  <c r="V62" i="6"/>
  <c r="Q63" i="6"/>
  <c r="T63" i="6" s="1"/>
  <c r="AD61" i="6" l="1"/>
  <c r="AK61" i="6" s="1"/>
  <c r="AG61" i="6"/>
  <c r="AO61" i="6" s="1"/>
  <c r="P63" i="6"/>
  <c r="S63" i="6"/>
  <c r="O64" i="6"/>
  <c r="AH61" i="6"/>
  <c r="Z62" i="6"/>
  <c r="W62" i="6"/>
  <c r="AM61" i="6" l="1"/>
  <c r="AN61" i="6"/>
  <c r="X63" i="6"/>
  <c r="AC62" i="6"/>
  <c r="AJ62" i="6" s="1"/>
  <c r="V63" i="6"/>
  <c r="Q64" i="6"/>
  <c r="T64" i="6" s="1"/>
  <c r="AE62" i="6"/>
  <c r="AD62" i="6" l="1"/>
  <c r="AK62" i="6" s="1"/>
  <c r="AG62" i="6"/>
  <c r="AO62" i="6" s="1"/>
  <c r="AH62" i="6"/>
  <c r="W63" i="6"/>
  <c r="Z63" i="6"/>
  <c r="P64" i="6"/>
  <c r="S64" i="6"/>
  <c r="O65" i="6"/>
  <c r="AA63" i="6"/>
  <c r="AM62" i="6" l="1"/>
  <c r="AN62" i="6"/>
  <c r="X64" i="6"/>
  <c r="AA64" i="6" s="1"/>
  <c r="AC63" i="6"/>
  <c r="AJ63" i="6" s="1"/>
  <c r="Q65" i="6"/>
  <c r="T65" i="6" s="1"/>
  <c r="V64" i="6"/>
  <c r="AE63" i="6"/>
  <c r="AG63" i="6" l="1"/>
  <c r="AO63" i="6" s="1"/>
  <c r="AD63" i="6"/>
  <c r="AK63" i="6" s="1"/>
  <c r="S65" i="6"/>
  <c r="P65" i="6"/>
  <c r="O66" i="6"/>
  <c r="AH63" i="6"/>
  <c r="Z64" i="6"/>
  <c r="W64" i="6"/>
  <c r="AM63" i="6" l="1"/>
  <c r="AN63" i="6"/>
  <c r="AC64" i="6"/>
  <c r="AJ64" i="6" s="1"/>
  <c r="X65" i="6"/>
  <c r="AA65" i="6" s="1"/>
  <c r="V65" i="6"/>
  <c r="Q66" i="6"/>
  <c r="T66" i="6" s="1"/>
  <c r="AE64" i="6"/>
  <c r="AD64" i="6" l="1"/>
  <c r="AK64" i="6" s="1"/>
  <c r="AG64" i="6"/>
  <c r="AO64" i="6" s="1"/>
  <c r="AH64" i="6"/>
  <c r="P66" i="6"/>
  <c r="S66" i="6"/>
  <c r="O67" i="6"/>
  <c r="W65" i="6"/>
  <c r="Z65" i="6"/>
  <c r="AM64" i="6" l="1"/>
  <c r="AN64" i="6"/>
  <c r="AE65" i="6"/>
  <c r="AH65" i="6" s="1"/>
  <c r="X66" i="6"/>
  <c r="AA66" i="6" s="1"/>
  <c r="AC65" i="6"/>
  <c r="AJ65" i="6" s="1"/>
  <c r="V66" i="6"/>
  <c r="Q67" i="6"/>
  <c r="T67" i="6" s="1"/>
  <c r="P67" i="6" l="1"/>
  <c r="S67" i="6"/>
  <c r="O68" i="6"/>
  <c r="AG65" i="6"/>
  <c r="AO65" i="6" s="1"/>
  <c r="AD65" i="6"/>
  <c r="AK65" i="6" s="1"/>
  <c r="Z66" i="6"/>
  <c r="W66" i="6"/>
  <c r="AM65" i="6" l="1"/>
  <c r="AN65" i="6"/>
  <c r="Q68" i="6"/>
  <c r="T68" i="6" s="1"/>
  <c r="V67" i="6"/>
  <c r="AC66" i="6"/>
  <c r="AJ66" i="6" s="1"/>
  <c r="X67" i="6"/>
  <c r="AA67" i="6" s="1"/>
  <c r="AE66" i="6"/>
  <c r="AH66" i="6" s="1"/>
  <c r="Z67" i="6" l="1"/>
  <c r="W67" i="6"/>
  <c r="S68" i="6"/>
  <c r="P68" i="6"/>
  <c r="O69" i="6"/>
  <c r="AD66" i="6"/>
  <c r="AK66" i="6" s="1"/>
  <c r="AG66" i="6"/>
  <c r="AO66" i="6" s="1"/>
  <c r="AM66" i="6" l="1"/>
  <c r="AN66" i="6"/>
  <c r="AE67" i="6"/>
  <c r="AH67" i="6" s="1"/>
  <c r="V68" i="6"/>
  <c r="Q69" i="6"/>
  <c r="T69" i="6" s="1"/>
  <c r="AC67" i="6"/>
  <c r="AJ67" i="6" s="1"/>
  <c r="X68" i="6"/>
  <c r="AG67" i="6" l="1"/>
  <c r="AO67" i="6" s="1"/>
  <c r="AD67" i="6"/>
  <c r="AK67" i="6" s="1"/>
  <c r="Z68" i="6"/>
  <c r="W68" i="6"/>
  <c r="AA68" i="6"/>
  <c r="S69" i="6"/>
  <c r="P69" i="6"/>
  <c r="O70" i="6"/>
  <c r="AM67" i="6" l="1"/>
  <c r="AN67" i="6"/>
  <c r="AC68" i="6"/>
  <c r="AJ68" i="6" s="1"/>
  <c r="X69" i="6"/>
  <c r="Q70" i="6"/>
  <c r="T70" i="6" s="1"/>
  <c r="V69" i="6"/>
  <c r="AE68" i="6"/>
  <c r="AH68" i="6" s="1"/>
  <c r="S70" i="6" l="1"/>
  <c r="P70" i="6"/>
  <c r="O71" i="6"/>
  <c r="AG68" i="6"/>
  <c r="AO68" i="6" s="1"/>
  <c r="AD68" i="6"/>
  <c r="AK68" i="6" s="1"/>
  <c r="W69" i="6"/>
  <c r="Z69" i="6"/>
  <c r="AA69" i="6"/>
  <c r="AM68" i="6" l="1"/>
  <c r="AN68" i="6"/>
  <c r="AE69" i="6"/>
  <c r="AH69" i="6" s="1"/>
  <c r="X70" i="6"/>
  <c r="AC69" i="6"/>
  <c r="AJ69" i="6" s="1"/>
  <c r="Q71" i="6"/>
  <c r="T71" i="6" s="1"/>
  <c r="V70" i="6"/>
  <c r="Z70" i="6" l="1"/>
  <c r="W70" i="6"/>
  <c r="S71" i="6"/>
  <c r="P71" i="6"/>
  <c r="O72" i="6"/>
  <c r="AA70" i="6"/>
  <c r="AG69" i="6"/>
  <c r="AO69" i="6" s="1"/>
  <c r="AD69" i="6"/>
  <c r="AK69" i="6" s="1"/>
  <c r="AM69" i="6" l="1"/>
  <c r="AN69" i="6"/>
  <c r="AC70" i="6"/>
  <c r="AJ70" i="6" s="1"/>
  <c r="X71" i="6"/>
  <c r="AA71" i="6" s="1"/>
  <c r="AE70" i="6"/>
  <c r="AH70" i="6" s="1"/>
  <c r="V71" i="6"/>
  <c r="Q72" i="6"/>
  <c r="T72" i="6" s="1"/>
  <c r="AD70" i="6" l="1"/>
  <c r="AK70" i="6" s="1"/>
  <c r="AG70" i="6"/>
  <c r="AO70" i="6" s="1"/>
  <c r="S72" i="6"/>
  <c r="P72" i="6"/>
  <c r="O73" i="6"/>
  <c r="W71" i="6"/>
  <c r="Z71" i="6"/>
  <c r="AM70" i="6" l="1"/>
  <c r="AN70" i="6"/>
  <c r="AC71" i="6"/>
  <c r="AJ71" i="6" s="1"/>
  <c r="X72" i="6"/>
  <c r="V72" i="6"/>
  <c r="Q73" i="6"/>
  <c r="T73" i="6" s="1"/>
  <c r="AE71" i="6"/>
  <c r="AH71" i="6" s="1"/>
  <c r="P73" i="6" l="1"/>
  <c r="S73" i="6"/>
  <c r="O74" i="6"/>
  <c r="AG71" i="6"/>
  <c r="AO71" i="6" s="1"/>
  <c r="AD71" i="6"/>
  <c r="AK71" i="6" s="1"/>
  <c r="AA72" i="6"/>
  <c r="Z72" i="6"/>
  <c r="W72" i="6"/>
  <c r="AM71" i="6" l="1"/>
  <c r="AN71" i="6"/>
  <c r="V73" i="6"/>
  <c r="Q74" i="6"/>
  <c r="T74" i="6" s="1"/>
  <c r="X73" i="6"/>
  <c r="AA73" i="6" s="1"/>
  <c r="AC72" i="6"/>
  <c r="AJ72" i="6" s="1"/>
  <c r="AE72" i="6"/>
  <c r="AH72" i="6" s="1"/>
  <c r="AG72" i="6" l="1"/>
  <c r="AO72" i="6" s="1"/>
  <c r="AD72" i="6"/>
  <c r="AK72" i="6" s="1"/>
  <c r="W73" i="6"/>
  <c r="Z73" i="6"/>
  <c r="S74" i="6"/>
  <c r="P74" i="6"/>
  <c r="O75" i="6"/>
  <c r="AM72" i="6" l="1"/>
  <c r="AN72" i="6"/>
  <c r="AC73" i="6"/>
  <c r="AJ73" i="6" s="1"/>
  <c r="X74" i="6"/>
  <c r="AA74" i="6" s="1"/>
  <c r="V74" i="6"/>
  <c r="Q75" i="6"/>
  <c r="T75" i="6" s="1"/>
  <c r="AE73" i="6"/>
  <c r="AH73" i="6" s="1"/>
  <c r="AD73" i="6" l="1"/>
  <c r="AK73" i="6" s="1"/>
  <c r="AG73" i="6"/>
  <c r="AO73" i="6" s="1"/>
  <c r="S75" i="6"/>
  <c r="P75" i="6"/>
  <c r="O76" i="6"/>
  <c r="Z74" i="6"/>
  <c r="W74" i="6"/>
  <c r="AM73" i="6" l="1"/>
  <c r="AN73" i="6"/>
  <c r="AC74" i="6"/>
  <c r="AJ74" i="6" s="1"/>
  <c r="X75" i="6"/>
  <c r="AA75" i="6" s="1"/>
  <c r="Q76" i="6"/>
  <c r="T76" i="6" s="1"/>
  <c r="V75" i="6"/>
  <c r="AE74" i="6"/>
  <c r="AG74" i="6" l="1"/>
  <c r="AO74" i="6" s="1"/>
  <c r="AD74" i="6"/>
  <c r="AK74" i="6" s="1"/>
  <c r="S76" i="6"/>
  <c r="P76" i="6"/>
  <c r="O77" i="6"/>
  <c r="AH74" i="6"/>
  <c r="W75" i="6"/>
  <c r="Z75" i="6"/>
  <c r="AM74" i="6" l="1"/>
  <c r="AN74" i="6"/>
  <c r="X76" i="6"/>
  <c r="AA76" i="6" s="1"/>
  <c r="AC75" i="6"/>
  <c r="AJ75" i="6" s="1"/>
  <c r="V76" i="6"/>
  <c r="Q77" i="6"/>
  <c r="T77" i="6" s="1"/>
  <c r="AE75" i="6"/>
  <c r="AG75" i="6" l="1"/>
  <c r="AO75" i="6" s="1"/>
  <c r="AD75" i="6"/>
  <c r="AK75" i="6" s="1"/>
  <c r="AH75" i="6"/>
  <c r="S77" i="6"/>
  <c r="P77" i="6"/>
  <c r="O78" i="6"/>
  <c r="Z76" i="6"/>
  <c r="W76" i="6"/>
  <c r="AM75" i="6" l="1"/>
  <c r="AN75" i="6"/>
  <c r="X77" i="6"/>
  <c r="AA77" i="6" s="1"/>
  <c r="AC76" i="6"/>
  <c r="AJ76" i="6" s="1"/>
  <c r="V77" i="6"/>
  <c r="Q78" i="6"/>
  <c r="T78" i="6" s="1"/>
  <c r="AE76" i="6"/>
  <c r="AH76" i="6" s="1"/>
  <c r="AG76" i="6" l="1"/>
  <c r="AO76" i="6" s="1"/>
  <c r="AD76" i="6"/>
  <c r="AK76" i="6" s="1"/>
  <c r="P78" i="6"/>
  <c r="S78" i="6"/>
  <c r="O79" i="6"/>
  <c r="W77" i="6"/>
  <c r="Z77" i="6"/>
  <c r="AM76" i="6" l="1"/>
  <c r="AN76" i="6"/>
  <c r="Q79" i="6"/>
  <c r="T79" i="6" s="1"/>
  <c r="V78" i="6"/>
  <c r="AE77" i="6"/>
  <c r="AH77" i="6" s="1"/>
  <c r="AC77" i="6"/>
  <c r="AJ77" i="6" s="1"/>
  <c r="X78" i="6"/>
  <c r="AA78" i="6" s="1"/>
  <c r="Z78" i="6" l="1"/>
  <c r="W78" i="6"/>
  <c r="AD77" i="6"/>
  <c r="AK77" i="6" s="1"/>
  <c r="AG77" i="6"/>
  <c r="AO77" i="6" s="1"/>
  <c r="P79" i="6"/>
  <c r="S79" i="6"/>
  <c r="O80" i="6"/>
  <c r="AM77" i="6" l="1"/>
  <c r="AN77" i="6"/>
  <c r="AE78" i="6"/>
  <c r="AH78" i="6" s="1"/>
  <c r="V79" i="6"/>
  <c r="Q80" i="6"/>
  <c r="T80" i="6" s="1"/>
  <c r="X79" i="6"/>
  <c r="AA79" i="6" s="1"/>
  <c r="AC78" i="6"/>
  <c r="AJ78" i="6" s="1"/>
  <c r="W79" i="6" l="1"/>
  <c r="Z79" i="6"/>
  <c r="S80" i="6"/>
  <c r="P80" i="6"/>
  <c r="O81" i="6"/>
  <c r="AG78" i="6"/>
  <c r="AO78" i="6" s="1"/>
  <c r="AD78" i="6"/>
  <c r="AK78" i="6" s="1"/>
  <c r="AM78" i="6" l="1"/>
  <c r="AN78" i="6"/>
  <c r="AE79" i="6"/>
  <c r="AH79" i="6" s="1"/>
  <c r="V80" i="6"/>
  <c r="Q81" i="6"/>
  <c r="T81" i="6" s="1"/>
  <c r="X80" i="6"/>
  <c r="AA80" i="6" s="1"/>
  <c r="AC79" i="6"/>
  <c r="AJ79" i="6" s="1"/>
  <c r="W80" i="6" l="1"/>
  <c r="Z80" i="6"/>
  <c r="P81" i="6"/>
  <c r="S81" i="6"/>
  <c r="O82" i="6"/>
  <c r="AG79" i="6"/>
  <c r="AO79" i="6" s="1"/>
  <c r="AD79" i="6"/>
  <c r="AK79" i="6" s="1"/>
  <c r="AM79" i="6" l="1"/>
  <c r="AN79" i="6"/>
  <c r="V81" i="6"/>
  <c r="Q82" i="6"/>
  <c r="T82" i="6" s="1"/>
  <c r="AE80" i="6"/>
  <c r="AH80" i="6" s="1"/>
  <c r="X81" i="6"/>
  <c r="AA81" i="6" s="1"/>
  <c r="AC80" i="6"/>
  <c r="AJ80" i="6" s="1"/>
  <c r="AD80" i="6" l="1"/>
  <c r="AK80" i="6" s="1"/>
  <c r="AG80" i="6"/>
  <c r="AO80" i="6" s="1"/>
  <c r="W81" i="6"/>
  <c r="Z81" i="6"/>
  <c r="S82" i="6"/>
  <c r="P82" i="6"/>
  <c r="O83" i="6"/>
  <c r="AM80" i="6" l="1"/>
  <c r="AN80" i="6"/>
  <c r="X82" i="6"/>
  <c r="AA82" i="6" s="1"/>
  <c r="AC81" i="6"/>
  <c r="AJ81" i="6" s="1"/>
  <c r="AE81" i="6"/>
  <c r="AH81" i="6" s="1"/>
  <c r="V82" i="6"/>
  <c r="Q83" i="6"/>
  <c r="T83" i="6" s="1"/>
  <c r="P83" i="6" l="1"/>
  <c r="S83" i="6"/>
  <c r="O84" i="6"/>
  <c r="AD81" i="6"/>
  <c r="AK81" i="6" s="1"/>
  <c r="AG81" i="6"/>
  <c r="AO81" i="6" s="1"/>
  <c r="Z82" i="6"/>
  <c r="W82" i="6"/>
  <c r="AM81" i="6" l="1"/>
  <c r="AN81" i="6"/>
  <c r="AC82" i="6"/>
  <c r="AJ82" i="6" s="1"/>
  <c r="X83" i="6"/>
  <c r="AA83" i="6" s="1"/>
  <c r="AE82" i="6"/>
  <c r="AH82" i="6" s="1"/>
  <c r="V83" i="6"/>
  <c r="Q84" i="6"/>
  <c r="T84" i="6" s="1"/>
  <c r="Z83" i="6" l="1"/>
  <c r="W83" i="6"/>
  <c r="S84" i="6"/>
  <c r="P84" i="6"/>
  <c r="O85" i="6"/>
  <c r="AG82" i="6"/>
  <c r="AO82" i="6" s="1"/>
  <c r="AD82" i="6"/>
  <c r="AK82" i="6" s="1"/>
  <c r="AM82" i="6" l="1"/>
  <c r="AN82" i="6"/>
  <c r="AE83" i="6"/>
  <c r="AH83" i="6" s="1"/>
  <c r="V84" i="6"/>
  <c r="Q85" i="6"/>
  <c r="T85" i="6" s="1"/>
  <c r="AC83" i="6"/>
  <c r="AJ83" i="6" s="1"/>
  <c r="X84" i="6"/>
  <c r="AA84" i="6" s="1"/>
  <c r="Z84" i="6" l="1"/>
  <c r="W84" i="6"/>
  <c r="P85" i="6"/>
  <c r="S85" i="6"/>
  <c r="O86" i="6"/>
  <c r="AG83" i="6"/>
  <c r="AO83" i="6" s="1"/>
  <c r="AD83" i="6"/>
  <c r="AK83" i="6" s="1"/>
  <c r="AM83" i="6" l="1"/>
  <c r="AN83" i="6"/>
  <c r="V85" i="6"/>
  <c r="Q86" i="6"/>
  <c r="T86" i="6" s="1"/>
  <c r="AE84" i="6"/>
  <c r="AH84" i="6" s="1"/>
  <c r="X85" i="6"/>
  <c r="AA85" i="6" s="1"/>
  <c r="AC84" i="6"/>
  <c r="AJ84" i="6" s="1"/>
  <c r="W85" i="6" l="1"/>
  <c r="Z85" i="6"/>
  <c r="AG84" i="6"/>
  <c r="AO84" i="6" s="1"/>
  <c r="AD84" i="6"/>
  <c r="AK84" i="6" s="1"/>
  <c r="P86" i="6"/>
  <c r="S86" i="6"/>
  <c r="O87" i="6"/>
  <c r="AM84" i="6" l="1"/>
  <c r="AN84" i="6"/>
  <c r="AE85" i="6"/>
  <c r="AH85" i="6" s="1"/>
  <c r="V86" i="6"/>
  <c r="Q87" i="6"/>
  <c r="T87" i="6" s="1"/>
  <c r="X86" i="6"/>
  <c r="AA86" i="6" s="1"/>
  <c r="AC85" i="6"/>
  <c r="AJ85" i="6" s="1"/>
  <c r="S87" i="6" l="1"/>
  <c r="P87" i="6"/>
  <c r="O88" i="6"/>
  <c r="Z86" i="6"/>
  <c r="W86" i="6"/>
  <c r="AD85" i="6"/>
  <c r="AK85" i="6" s="1"/>
  <c r="AG85" i="6"/>
  <c r="AO85" i="6" s="1"/>
  <c r="AM85" i="6" l="1"/>
  <c r="AN85" i="6"/>
  <c r="AE86" i="6"/>
  <c r="AH86" i="6" s="1"/>
  <c r="X87" i="6"/>
  <c r="AA87" i="6" s="1"/>
  <c r="AC86" i="6"/>
  <c r="AJ86" i="6" s="1"/>
  <c r="V87" i="6"/>
  <c r="Q88" i="6"/>
  <c r="T88" i="6" s="1"/>
  <c r="Z87" i="6" l="1"/>
  <c r="W87" i="6"/>
  <c r="P88" i="6"/>
  <c r="S88" i="6"/>
  <c r="O89" i="6"/>
  <c r="AD86" i="6"/>
  <c r="AK86" i="6" s="1"/>
  <c r="AG86" i="6"/>
  <c r="AO86" i="6" s="1"/>
  <c r="AM86" i="6" l="1"/>
  <c r="AN86" i="6"/>
  <c r="AE87" i="6"/>
  <c r="AH87" i="6" s="1"/>
  <c r="Q89" i="6"/>
  <c r="T89" i="6" s="1"/>
  <c r="V88" i="6"/>
  <c r="AC87" i="6"/>
  <c r="AJ87" i="6" s="1"/>
  <c r="X88" i="6"/>
  <c r="AA88" i="6" s="1"/>
  <c r="W88" i="6" l="1"/>
  <c r="Z88" i="6"/>
  <c r="P89" i="6"/>
  <c r="S89" i="6"/>
  <c r="O90" i="6"/>
  <c r="AD87" i="6"/>
  <c r="AK87" i="6" s="1"/>
  <c r="AG87" i="6"/>
  <c r="AO87" i="6" s="1"/>
  <c r="AM87" i="6" l="1"/>
  <c r="AN87" i="6"/>
  <c r="AE88" i="6"/>
  <c r="AH88" i="6" s="1"/>
  <c r="Q90" i="6"/>
  <c r="T90" i="6" s="1"/>
  <c r="V89" i="6"/>
  <c r="AC88" i="6"/>
  <c r="AJ88" i="6" s="1"/>
  <c r="X89" i="6"/>
  <c r="AA89" i="6" s="1"/>
  <c r="S90" i="6" l="1"/>
  <c r="P90" i="6"/>
  <c r="O91" i="6"/>
  <c r="AG88" i="6"/>
  <c r="AO88" i="6" s="1"/>
  <c r="AD88" i="6"/>
  <c r="AK88" i="6" s="1"/>
  <c r="W89" i="6"/>
  <c r="Z89" i="6"/>
  <c r="AM88" i="6" l="1"/>
  <c r="AN88" i="6"/>
  <c r="AC89" i="6"/>
  <c r="AJ89" i="6" s="1"/>
  <c r="X90" i="6"/>
  <c r="AA90" i="6" s="1"/>
  <c r="AE89" i="6"/>
  <c r="AH89" i="6" s="1"/>
  <c r="V90" i="6"/>
  <c r="Q91" i="6"/>
  <c r="T91" i="6" s="1"/>
  <c r="P91" i="6" l="1"/>
  <c r="S91" i="6"/>
  <c r="O92" i="6"/>
  <c r="AG89" i="6"/>
  <c r="AO89" i="6" s="1"/>
  <c r="AD89" i="6"/>
  <c r="AK89" i="6" s="1"/>
  <c r="Z90" i="6"/>
  <c r="W90" i="6"/>
  <c r="AM89" i="6" l="1"/>
  <c r="AN89" i="6"/>
  <c r="AC90" i="6"/>
  <c r="AJ90" i="6" s="1"/>
  <c r="X91" i="6"/>
  <c r="AA91" i="6" s="1"/>
  <c r="V91" i="6"/>
  <c r="Q92" i="6"/>
  <c r="T92" i="6" s="1"/>
  <c r="AE90" i="6"/>
  <c r="AH90" i="6" l="1"/>
  <c r="AD90" i="6"/>
  <c r="AK90" i="6" s="1"/>
  <c r="AG90" i="6"/>
  <c r="AO90" i="6" s="1"/>
  <c r="P92" i="6"/>
  <c r="S92" i="6"/>
  <c r="O93" i="6"/>
  <c r="Z91" i="6"/>
  <c r="W91" i="6"/>
  <c r="AN90" i="6" l="1"/>
  <c r="AM90" i="6"/>
  <c r="AE91" i="6"/>
  <c r="AH91" i="6" s="1"/>
  <c r="X92" i="6"/>
  <c r="AA92" i="6" s="1"/>
  <c r="AC91" i="6"/>
  <c r="AJ91" i="6" s="1"/>
  <c r="Q93" i="6"/>
  <c r="T93" i="6" s="1"/>
  <c r="V92" i="6"/>
  <c r="Z92" i="6" l="1"/>
  <c r="W92" i="6"/>
  <c r="P93" i="6"/>
  <c r="S93" i="6"/>
  <c r="O94" i="6"/>
  <c r="AD91" i="6"/>
  <c r="AK91" i="6" s="1"/>
  <c r="AG91" i="6"/>
  <c r="AO91" i="6" s="1"/>
  <c r="AM91" i="6" l="1"/>
  <c r="AN91" i="6"/>
  <c r="AE92" i="6"/>
  <c r="AH92" i="6" s="1"/>
  <c r="Q94" i="6"/>
  <c r="T94" i="6" s="1"/>
  <c r="V93" i="6"/>
  <c r="AC92" i="6"/>
  <c r="AJ92" i="6" s="1"/>
  <c r="X93" i="6"/>
  <c r="AA93" i="6" s="1"/>
  <c r="S94" i="6" l="1"/>
  <c r="P94" i="6"/>
  <c r="O95" i="6"/>
  <c r="AD92" i="6"/>
  <c r="AK92" i="6" s="1"/>
  <c r="AG92" i="6"/>
  <c r="AO92" i="6" s="1"/>
  <c r="Z93" i="6"/>
  <c r="W93" i="6"/>
  <c r="AM92" i="6" l="1"/>
  <c r="AN92" i="6"/>
  <c r="AC93" i="6"/>
  <c r="AJ93" i="6" s="1"/>
  <c r="X94" i="6"/>
  <c r="AA94" i="6" s="1"/>
  <c r="AE93" i="6"/>
  <c r="AH93" i="6" s="1"/>
  <c r="V94" i="6"/>
  <c r="Q95" i="6"/>
  <c r="T95" i="6" s="1"/>
  <c r="P95" i="6" l="1"/>
  <c r="S95" i="6"/>
  <c r="O96" i="6"/>
  <c r="AD93" i="6"/>
  <c r="AK93" i="6" s="1"/>
  <c r="AG93" i="6"/>
  <c r="AO93" i="6" s="1"/>
  <c r="W94" i="6"/>
  <c r="Z94" i="6"/>
  <c r="AN93" i="6" l="1"/>
  <c r="AM93" i="6"/>
  <c r="AC94" i="6"/>
  <c r="AJ94" i="6" s="1"/>
  <c r="X95" i="6"/>
  <c r="AA95" i="6" s="1"/>
  <c r="AE94" i="6"/>
  <c r="V95" i="6"/>
  <c r="Q96" i="6"/>
  <c r="T96" i="6" s="1"/>
  <c r="S96" i="6" l="1"/>
  <c r="P96" i="6"/>
  <c r="O97" i="6"/>
  <c r="AD94" i="6"/>
  <c r="AK94" i="6" s="1"/>
  <c r="AG94" i="6"/>
  <c r="AO94" i="6" s="1"/>
  <c r="AH94" i="6"/>
  <c r="Z95" i="6"/>
  <c r="W95" i="6"/>
  <c r="AM94" i="6" l="1"/>
  <c r="AN94" i="6"/>
  <c r="X96" i="6"/>
  <c r="AA96" i="6" s="1"/>
  <c r="AC95" i="6"/>
  <c r="AJ95" i="6" s="1"/>
  <c r="AE95" i="6"/>
  <c r="AH95" i="6" s="1"/>
  <c r="V96" i="6"/>
  <c r="Q97" i="6"/>
  <c r="T97" i="6" s="1"/>
  <c r="S97" i="6" l="1"/>
  <c r="P97" i="6"/>
  <c r="O98" i="6"/>
  <c r="AG95" i="6"/>
  <c r="AO95" i="6" s="1"/>
  <c r="AD95" i="6"/>
  <c r="AK95" i="6" s="1"/>
  <c r="W96" i="6"/>
  <c r="Z96" i="6"/>
  <c r="AM95" i="6" l="1"/>
  <c r="AN95" i="6"/>
  <c r="AC96" i="6"/>
  <c r="AJ96" i="6" s="1"/>
  <c r="X97" i="6"/>
  <c r="AE96" i="6"/>
  <c r="AH96" i="6" s="1"/>
  <c r="V97" i="6"/>
  <c r="Q98" i="6"/>
  <c r="T98" i="6" s="1"/>
  <c r="Z97" i="6" l="1"/>
  <c r="W97" i="6"/>
  <c r="S98" i="6"/>
  <c r="P98" i="6"/>
  <c r="O99" i="6"/>
  <c r="AD96" i="6"/>
  <c r="AK96" i="6" s="1"/>
  <c r="AG96" i="6"/>
  <c r="AO96" i="6" s="1"/>
  <c r="AA97" i="6"/>
  <c r="AM96" i="6" l="1"/>
  <c r="AN96" i="6"/>
  <c r="AE97" i="6"/>
  <c r="Q99" i="6"/>
  <c r="T99" i="6" s="1"/>
  <c r="V98" i="6"/>
  <c r="AC97" i="6"/>
  <c r="AJ97" i="6" s="1"/>
  <c r="X98" i="6"/>
  <c r="AA98" i="6" s="1"/>
  <c r="S99" i="6" l="1"/>
  <c r="P99" i="6"/>
  <c r="O100" i="6"/>
  <c r="W98" i="6"/>
  <c r="Z98" i="6"/>
  <c r="AD97" i="6"/>
  <c r="AK97" i="6" s="1"/>
  <c r="AG97" i="6"/>
  <c r="AO97" i="6" s="1"/>
  <c r="AH97" i="6"/>
  <c r="AM97" i="6" l="1"/>
  <c r="AN97" i="6"/>
  <c r="AE98" i="6"/>
  <c r="AH98" i="6" s="1"/>
  <c r="AC98" i="6"/>
  <c r="AJ98" i="6" s="1"/>
  <c r="X99" i="6"/>
  <c r="AA99" i="6" s="1"/>
  <c r="Q100" i="6"/>
  <c r="T100" i="6" s="1"/>
  <c r="V99" i="6"/>
  <c r="P100" i="6" l="1"/>
  <c r="S100" i="6"/>
  <c r="O101" i="6"/>
  <c r="W99" i="6"/>
  <c r="Z99" i="6"/>
  <c r="AD98" i="6"/>
  <c r="AK98" i="6" s="1"/>
  <c r="AG98" i="6"/>
  <c r="AO98" i="6" s="1"/>
  <c r="AM98" i="6" l="1"/>
  <c r="AN98" i="6"/>
  <c r="AE99" i="6"/>
  <c r="AH99" i="6" s="1"/>
  <c r="Q101" i="6"/>
  <c r="T101" i="6" s="1"/>
  <c r="V100" i="6"/>
  <c r="X100" i="6"/>
  <c r="AC99" i="6"/>
  <c r="AJ99" i="6" s="1"/>
  <c r="Z100" i="6" l="1"/>
  <c r="W100" i="6"/>
  <c r="P101" i="6"/>
  <c r="S101" i="6"/>
  <c r="O102" i="6"/>
  <c r="AA100" i="6"/>
  <c r="AD99" i="6"/>
  <c r="AK99" i="6" s="1"/>
  <c r="AG99" i="6"/>
  <c r="AO99" i="6" s="1"/>
  <c r="AM99" i="6" l="1"/>
  <c r="AN99" i="6"/>
  <c r="V101" i="6"/>
  <c r="Q102" i="6"/>
  <c r="T102" i="6" s="1"/>
  <c r="AE100" i="6"/>
  <c r="AH100" i="6" s="1"/>
  <c r="X101" i="6"/>
  <c r="AA101" i="6" s="1"/>
  <c r="AC100" i="6"/>
  <c r="AJ100" i="6" s="1"/>
  <c r="AG100" i="6" l="1"/>
  <c r="AO100" i="6" s="1"/>
  <c r="AD100" i="6"/>
  <c r="AK100" i="6" s="1"/>
  <c r="Z101" i="6"/>
  <c r="W101" i="6"/>
  <c r="S102" i="6"/>
  <c r="P102" i="6"/>
  <c r="O103" i="6"/>
  <c r="AM100" i="6" l="1"/>
  <c r="AN100" i="6"/>
  <c r="AC101" i="6"/>
  <c r="AJ101" i="6" s="1"/>
  <c r="X102" i="6"/>
  <c r="AA102" i="6" s="1"/>
  <c r="Q103" i="6"/>
  <c r="T103" i="6" s="1"/>
  <c r="V102" i="6"/>
  <c r="AE101" i="6"/>
  <c r="AD101" i="6" l="1"/>
  <c r="AK101" i="6" s="1"/>
  <c r="AG101" i="6"/>
  <c r="AO101" i="6" s="1"/>
  <c r="W102" i="6"/>
  <c r="Z102" i="6"/>
  <c r="AH101" i="6"/>
  <c r="S103" i="6"/>
  <c r="P103" i="6"/>
  <c r="O104" i="6"/>
  <c r="AM101" i="6" l="1"/>
  <c r="AN101" i="6"/>
  <c r="AC102" i="6"/>
  <c r="AJ102" i="6" s="1"/>
  <c r="X103" i="6"/>
  <c r="AA103" i="6" s="1"/>
  <c r="Q104" i="6"/>
  <c r="T104" i="6" s="1"/>
  <c r="V103" i="6"/>
  <c r="AE102" i="6"/>
  <c r="AH102" i="6" s="1"/>
  <c r="AD102" i="6" l="1"/>
  <c r="AK102" i="6" s="1"/>
  <c r="AG102" i="6"/>
  <c r="AO102" i="6" s="1"/>
  <c r="S104" i="6"/>
  <c r="P104" i="6"/>
  <c r="O105" i="6"/>
  <c r="Z103" i="6"/>
  <c r="W103" i="6"/>
  <c r="AM102" i="6" l="1"/>
  <c r="AN102" i="6"/>
  <c r="X104" i="6"/>
  <c r="AA104" i="6" s="1"/>
  <c r="AC103" i="6"/>
  <c r="AJ103" i="6" s="1"/>
  <c r="V104" i="6"/>
  <c r="Q105" i="6"/>
  <c r="T105" i="6" s="1"/>
  <c r="AE103" i="6"/>
  <c r="AD103" i="6" l="1"/>
  <c r="AK103" i="6" s="1"/>
  <c r="AG103" i="6"/>
  <c r="AO103" i="6" s="1"/>
  <c r="S105" i="6"/>
  <c r="P105" i="6"/>
  <c r="O106" i="6"/>
  <c r="AH103" i="6"/>
  <c r="W104" i="6"/>
  <c r="Z104" i="6"/>
  <c r="AM103" i="6" l="1"/>
  <c r="AN103" i="6"/>
  <c r="V105" i="6"/>
  <c r="Q106" i="6"/>
  <c r="T106" i="6" s="1"/>
  <c r="AE104" i="6"/>
  <c r="AH104" i="6" s="1"/>
  <c r="X105" i="6"/>
  <c r="AA105" i="6" s="1"/>
  <c r="AC104" i="6"/>
  <c r="AJ104" i="6" s="1"/>
  <c r="AD104" i="6" l="1"/>
  <c r="AK104" i="6" s="1"/>
  <c r="AG104" i="6"/>
  <c r="AO104" i="6" s="1"/>
  <c r="Z105" i="6"/>
  <c r="W105" i="6"/>
  <c r="S106" i="6"/>
  <c r="P106" i="6"/>
  <c r="O107" i="6"/>
  <c r="AM104" i="6" l="1"/>
  <c r="AN104" i="6"/>
  <c r="X106" i="6"/>
  <c r="AA106" i="6" s="1"/>
  <c r="AC105" i="6"/>
  <c r="AJ105" i="6" s="1"/>
  <c r="AE105" i="6"/>
  <c r="AH105" i="6" s="1"/>
  <c r="V106" i="6"/>
  <c r="Q107" i="6"/>
  <c r="T107" i="6" s="1"/>
  <c r="S107" i="6" l="1"/>
  <c r="P107" i="6"/>
  <c r="O108" i="6"/>
  <c r="AD105" i="6"/>
  <c r="AK105" i="6" s="1"/>
  <c r="AG105" i="6"/>
  <c r="AO105" i="6" s="1"/>
  <c r="Z106" i="6"/>
  <c r="W106" i="6"/>
  <c r="AM105" i="6" l="1"/>
  <c r="AN105" i="6"/>
  <c r="AC106" i="6"/>
  <c r="AJ106" i="6" s="1"/>
  <c r="X107" i="6"/>
  <c r="AA107" i="6" s="1"/>
  <c r="AE106" i="6"/>
  <c r="AH106" i="6" s="1"/>
  <c r="Q108" i="6"/>
  <c r="T108" i="6" s="1"/>
  <c r="V107" i="6"/>
  <c r="P108" i="6" l="1"/>
  <c r="S108" i="6"/>
  <c r="O109" i="6"/>
  <c r="Z107" i="6"/>
  <c r="W107" i="6"/>
  <c r="AG106" i="6"/>
  <c r="AO106" i="6" s="1"/>
  <c r="AD106" i="6"/>
  <c r="AK106" i="6" s="1"/>
  <c r="AM106" i="6" l="1"/>
  <c r="AN106" i="6"/>
  <c r="V108" i="6"/>
  <c r="Q109" i="6"/>
  <c r="T109" i="6" s="1"/>
  <c r="AE107" i="6"/>
  <c r="AH107" i="6" s="1"/>
  <c r="AC107" i="6"/>
  <c r="AJ107" i="6" s="1"/>
  <c r="X108" i="6"/>
  <c r="AA108" i="6" s="1"/>
  <c r="W108" i="6" l="1"/>
  <c r="Z108" i="6"/>
  <c r="AD107" i="6"/>
  <c r="AK107" i="6" s="1"/>
  <c r="AG107" i="6"/>
  <c r="AO107" i="6" s="1"/>
  <c r="P109" i="6"/>
  <c r="S109" i="6"/>
  <c r="O110" i="6"/>
  <c r="D19" i="6" s="1"/>
  <c r="AM107" i="6" l="1"/>
  <c r="AN107" i="6"/>
  <c r="AE108" i="6"/>
  <c r="AH108" i="6" s="1"/>
  <c r="V109" i="6"/>
  <c r="Q110" i="6"/>
  <c r="T110" i="6" s="1"/>
  <c r="X109" i="6"/>
  <c r="AA109" i="6" s="1"/>
  <c r="AC108" i="6"/>
  <c r="AJ108" i="6" s="1"/>
  <c r="W109" i="6" l="1"/>
  <c r="Z109" i="6"/>
  <c r="S110" i="6"/>
  <c r="D16" i="6" s="1"/>
  <c r="P110" i="6"/>
  <c r="AD108" i="6"/>
  <c r="AK108" i="6" s="1"/>
  <c r="AG108" i="6"/>
  <c r="AO108" i="6" s="1"/>
  <c r="AM108" i="6" l="1"/>
  <c r="AN108" i="6"/>
  <c r="D17" i="6"/>
  <c r="D18" i="6"/>
  <c r="V110" i="6"/>
  <c r="E19" i="6" s="1"/>
  <c r="AE109" i="6"/>
  <c r="AH109" i="6" s="1"/>
  <c r="AC109" i="6"/>
  <c r="AJ109" i="6" s="1"/>
  <c r="X110" i="6"/>
  <c r="AA110" i="6" s="1"/>
  <c r="W110" i="6" l="1"/>
  <c r="Z110" i="6"/>
  <c r="E16" i="6" s="1"/>
  <c r="AG109" i="6"/>
  <c r="AO109" i="6" s="1"/>
  <c r="AD109" i="6"/>
  <c r="AK109" i="6" s="1"/>
  <c r="AN109" i="6" l="1"/>
  <c r="AM109" i="6"/>
  <c r="E17" i="6"/>
  <c r="E18" i="6"/>
  <c r="AE110" i="6"/>
  <c r="AH110" i="6" s="1"/>
  <c r="AC110" i="6"/>
  <c r="AJ110" i="6" l="1"/>
  <c r="E25" i="6" s="1"/>
  <c r="F19" i="6"/>
  <c r="AD110" i="6"/>
  <c r="F18" i="6" s="1"/>
  <c r="AG110" i="6"/>
  <c r="E26" i="6" l="1"/>
  <c r="AO110" i="6"/>
  <c r="AM110" i="6"/>
  <c r="E27" i="6" s="1"/>
  <c r="AN110" i="6"/>
  <c r="F17" i="6"/>
  <c r="F16" i="6"/>
  <c r="AK110" i="6"/>
  <c r="E23" i="6" l="1"/>
  <c r="E29" i="6"/>
  <c r="E30" i="6"/>
  <c r="E28" i="6"/>
  <c r="E24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Rui Assis</author>
  </authors>
  <commentList>
    <comment ref="E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Rui Assis:</t>
        </r>
        <r>
          <rPr>
            <sz val="9"/>
            <color indexed="81"/>
            <rFont val="Tahoma"/>
            <family val="2"/>
          </rPr>
          <t xml:space="preserve">
Desvio Padrão</t>
        </r>
      </text>
    </comment>
    <comment ref="Q5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Rui Assis:</t>
        </r>
        <r>
          <rPr>
            <sz val="9"/>
            <color indexed="81"/>
            <rFont val="Tahoma"/>
            <family val="2"/>
          </rPr>
          <t xml:space="preserve">
Desvio Padrão</t>
        </r>
      </text>
    </comment>
    <comment ref="X5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Rui Assis:</t>
        </r>
        <r>
          <rPr>
            <sz val="9"/>
            <color indexed="81"/>
            <rFont val="Tahoma"/>
            <family val="2"/>
          </rPr>
          <t xml:space="preserve">
Desvio Padrão</t>
        </r>
      </text>
    </comment>
    <comment ref="AE5" authorId="0" shapeId="0" xr:uid="{06E49E0F-E5E9-4ED0-A169-79C0645F8269}">
      <text>
        <r>
          <rPr>
            <b/>
            <sz val="9"/>
            <color indexed="81"/>
            <rFont val="Tahoma"/>
            <family val="2"/>
          </rPr>
          <t>Rui Assis:</t>
        </r>
        <r>
          <rPr>
            <sz val="9"/>
            <color indexed="81"/>
            <rFont val="Tahoma"/>
            <family val="2"/>
          </rPr>
          <t xml:space="preserve">
Desvio Padrão</t>
        </r>
      </text>
    </comment>
    <comment ref="P7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Rui Assis:</t>
        </r>
        <r>
          <rPr>
            <sz val="9"/>
            <color indexed="81"/>
            <rFont val="Tahoma"/>
            <family val="2"/>
          </rPr>
          <t xml:space="preserve">
de cada exame no buffer</t>
        </r>
      </text>
    </comment>
    <comment ref="W7" authorId="0" shapeId="0" xr:uid="{21375C56-0D18-4D7D-9E6A-23B0072A2C8C}">
      <text>
        <r>
          <rPr>
            <b/>
            <sz val="9"/>
            <color indexed="81"/>
            <rFont val="Tahoma"/>
            <family val="2"/>
          </rPr>
          <t>Rui Assis:</t>
        </r>
        <r>
          <rPr>
            <sz val="9"/>
            <color indexed="81"/>
            <rFont val="Tahoma"/>
            <family val="2"/>
          </rPr>
          <t xml:space="preserve">
de cada exame no buffer</t>
        </r>
      </text>
    </comment>
    <comment ref="AD7" authorId="0" shapeId="0" xr:uid="{3EF6A892-C7F6-4495-8CD3-18D64BBD964E}">
      <text>
        <r>
          <rPr>
            <b/>
            <sz val="9"/>
            <color indexed="81"/>
            <rFont val="Tahoma"/>
            <family val="2"/>
          </rPr>
          <t>Rui Assis:</t>
        </r>
        <r>
          <rPr>
            <sz val="9"/>
            <color indexed="81"/>
            <rFont val="Tahoma"/>
            <family val="2"/>
          </rPr>
          <t xml:space="preserve">
de cada exame no buffer</t>
        </r>
      </text>
    </comment>
    <comment ref="AK7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Rui Assis:</t>
        </r>
        <r>
          <rPr>
            <sz val="9"/>
            <color indexed="81"/>
            <rFont val="Tahoma"/>
            <family val="2"/>
          </rPr>
          <t xml:space="preserve">
nos três buffers</t>
        </r>
      </text>
    </comment>
    <comment ref="D24" authorId="0" shapeId="0" xr:uid="{2BFC441F-A338-4B35-91BF-0BE296740EAA}">
      <text>
        <r>
          <rPr>
            <b/>
            <sz val="9"/>
            <color indexed="81"/>
            <rFont val="Tahoma"/>
            <family val="2"/>
          </rPr>
          <t>Rui Assis:</t>
        </r>
        <r>
          <rPr>
            <sz val="9"/>
            <color indexed="81"/>
            <rFont val="Tahoma"/>
            <family val="2"/>
          </rPr>
          <t xml:space="preserve">
…de exames bons E1 e E2 (excluindo os exames E2r)</t>
        </r>
      </text>
    </comment>
    <comment ref="D27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Rui Assis:</t>
        </r>
        <r>
          <rPr>
            <sz val="9"/>
            <color indexed="81"/>
            <rFont val="Tahoma"/>
            <family val="2"/>
          </rPr>
          <t xml:space="preserve">
lead time</t>
        </r>
      </text>
    </comment>
  </commentList>
</comments>
</file>

<file path=xl/sharedStrings.xml><?xml version="1.0" encoding="utf-8"?>
<sst xmlns="http://schemas.openxmlformats.org/spreadsheetml/2006/main" count="128" uniqueCount="65">
  <si>
    <t>Resultados globais</t>
  </si>
  <si>
    <t>nº</t>
  </si>
  <si>
    <t>Fim</t>
  </si>
  <si>
    <t xml:space="preserve"> Duração</t>
  </si>
  <si>
    <t>Início</t>
  </si>
  <si>
    <t>espera</t>
  </si>
  <si>
    <t>DP =</t>
  </si>
  <si>
    <t>Média =</t>
  </si>
  <si>
    <t>Rui Assis</t>
  </si>
  <si>
    <t>http://www.rassis.com</t>
  </si>
  <si>
    <t xml:space="preserve">Células a azul para dados, verde claro para cálculos intermédios e amarelo para resultados </t>
  </si>
  <si>
    <t>Resultados dos PT</t>
  </si>
  <si>
    <t>PT A</t>
  </si>
  <si>
    <t>PT B</t>
  </si>
  <si>
    <t>PT C</t>
  </si>
  <si>
    <t>Média</t>
  </si>
  <si>
    <t>DP</t>
  </si>
  <si>
    <t>Stock médio =</t>
  </si>
  <si>
    <t>Stock máximo =</t>
  </si>
  <si>
    <t>Percentil</t>
  </si>
  <si>
    <t>Chegadas</t>
  </si>
  <si>
    <t>minutos</t>
  </si>
  <si>
    <t>Exames</t>
  </si>
  <si>
    <t>Momento chegada</t>
  </si>
  <si>
    <t>min./unid.</t>
  </si>
  <si>
    <t xml:space="preserve"> Exames no buffer</t>
  </si>
  <si>
    <t>Exame</t>
  </si>
  <si>
    <t>Tipo de exame</t>
  </si>
  <si>
    <t>Tempos unitários de operação</t>
  </si>
  <si>
    <t>E1</t>
  </si>
  <si>
    <t>E2</t>
  </si>
  <si>
    <t>Tempo médio espera exames =</t>
  </si>
  <si>
    <t>Tempo máximo espera exames =</t>
  </si>
  <si>
    <t>Tempo médio ciclo =</t>
  </si>
  <si>
    <t>Produção média conjunto =</t>
  </si>
  <si>
    <t>Taxas médias ocupação =</t>
  </si>
  <si>
    <t>exames/hora</t>
  </si>
  <si>
    <t>exames</t>
  </si>
  <si>
    <t>Média E1 =</t>
  </si>
  <si>
    <t>Média E2 =</t>
  </si>
  <si>
    <t>Média E2r =</t>
  </si>
  <si>
    <t>E2r</t>
  </si>
  <si>
    <t xml:space="preserve"> Exames nos 3 buffers</t>
  </si>
  <si>
    <t>Operação</t>
  </si>
  <si>
    <t>Tempo de espera do PT A</t>
  </si>
  <si>
    <t>Tempo de espera do PT B</t>
  </si>
  <si>
    <t>Tempo de espera do PT C</t>
  </si>
  <si>
    <t>Tempo de espera do exame</t>
  </si>
  <si>
    <t>(cada um dos dois tipos de exame segue uma sequência operatória diferente e ocorrem repetições)</t>
  </si>
  <si>
    <t>Tempo no</t>
  </si>
  <si>
    <t>sistema</t>
  </si>
  <si>
    <r>
      <t>(</t>
    </r>
    <r>
      <rPr>
        <i/>
        <sz val="10"/>
        <rFont val="Arial"/>
        <family val="2"/>
      </rPr>
      <t>leadtime</t>
    </r>
    <r>
      <rPr>
        <sz val="10"/>
        <rFont val="Arial"/>
        <family val="2"/>
      </rPr>
      <t>)</t>
    </r>
  </si>
  <si>
    <t>Tempo médio processamento E1 =</t>
  </si>
  <si>
    <t>Tempo máximo processamento E1 =</t>
  </si>
  <si>
    <t>Tempo médio processamento E2 =</t>
  </si>
  <si>
    <t>Tempo máximo processamento E2 =</t>
  </si>
  <si>
    <t>Revista TecnoHospital</t>
  </si>
  <si>
    <t>Apoio à Decisão em</t>
  </si>
  <si>
    <t>Gestão Operacional</t>
  </si>
  <si>
    <t>rassis@rassis.com</t>
  </si>
  <si>
    <t>Quantidade máx. nos buffers =</t>
  </si>
  <si>
    <t xml:space="preserve"> Junho/2026</t>
  </si>
  <si>
    <t>Simulação de uma linha de exames clínicos</t>
  </si>
  <si>
    <t>envolvendo repetições</t>
  </si>
  <si>
    <t>Nº 137-Set-Out-2026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</si>
</sst>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_)"/>
    <numFmt numFmtId="165" formatCode="0_)"/>
    <numFmt numFmtId="166" formatCode="0.000_)"/>
    <numFmt numFmtId="167" formatCode="0.00000_)"/>
  </numFmts>
  <fonts count="20" x14ac:knownFonts="1">
    <font>
      <sz val="10"/>
      <name val="Courier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i/>
      <sz val="20"/>
      <color indexed="10"/>
      <name val="Times New Roman"/>
      <family val="1"/>
    </font>
    <font>
      <b/>
      <sz val="12"/>
      <name val="Arial"/>
      <family val="2"/>
    </font>
    <font>
      <b/>
      <sz val="12"/>
      <color indexed="9"/>
      <name val="Times New Roman"/>
      <family val="1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0"/>
      <name val="Arial"/>
      <family val="2"/>
    </font>
    <font>
      <sz val="12"/>
      <name val="Arial"/>
      <family val="2"/>
    </font>
    <font>
      <b/>
      <sz val="14"/>
      <color indexed="9"/>
      <name val="Times New Roman"/>
      <family val="1"/>
    </font>
    <font>
      <sz val="12"/>
      <color indexed="9"/>
      <name val="Times New Roman"/>
      <family val="1"/>
    </font>
    <font>
      <b/>
      <u/>
      <sz val="10"/>
      <color indexed="10"/>
      <name val="Arial"/>
      <family val="2"/>
    </font>
    <font>
      <sz val="10"/>
      <name val="Courier"/>
      <family val="3"/>
    </font>
    <font>
      <b/>
      <sz val="12"/>
      <color rgb="FF002060"/>
      <name val="Times New Roman"/>
      <family val="1"/>
    </font>
    <font>
      <b/>
      <sz val="16"/>
      <color rgb="FF00206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ck">
        <color indexed="14"/>
      </left>
      <right style="thick">
        <color indexed="14"/>
      </right>
      <top style="thick">
        <color indexed="14"/>
      </top>
      <bottom style="thick">
        <color indexed="1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4"/>
      </left>
      <right/>
      <top style="thick">
        <color indexed="14"/>
      </top>
      <bottom style="thick">
        <color indexed="14"/>
      </bottom>
      <diagonal/>
    </border>
  </borders>
  <cellStyleXfs count="4">
    <xf numFmtId="164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164" fontId="17" fillId="0" borderId="0"/>
  </cellStyleXfs>
  <cellXfs count="64">
    <xf numFmtId="164" fontId="0" fillId="0" borderId="0" xfId="0"/>
    <xf numFmtId="164" fontId="2" fillId="2" borderId="0" xfId="0" applyFont="1" applyFill="1"/>
    <xf numFmtId="0" fontId="2" fillId="2" borderId="0" xfId="0" applyNumberFormat="1" applyFont="1" applyFill="1"/>
    <xf numFmtId="164" fontId="2" fillId="2" borderId="0" xfId="0" applyFont="1" applyFill="1" applyAlignment="1">
      <alignment horizontal="left"/>
    </xf>
    <xf numFmtId="164" fontId="2" fillId="0" borderId="0" xfId="0" applyFont="1"/>
    <xf numFmtId="164" fontId="2" fillId="0" borderId="0" xfId="0" applyFont="1" applyAlignment="1">
      <alignment horizontal="left"/>
    </xf>
    <xf numFmtId="0" fontId="2" fillId="2" borderId="0" xfId="0" applyNumberFormat="1" applyFont="1" applyFill="1" applyAlignment="1">
      <alignment horizontal="center"/>
    </xf>
    <xf numFmtId="164" fontId="2" fillId="2" borderId="0" xfId="0" applyFont="1" applyFill="1" applyAlignment="1">
      <alignment horizontal="center"/>
    </xf>
    <xf numFmtId="165" fontId="2" fillId="0" borderId="0" xfId="0" applyNumberFormat="1" applyFont="1" applyAlignment="1">
      <alignment horizontal="left"/>
    </xf>
    <xf numFmtId="164" fontId="2" fillId="0" borderId="0" xfId="0" applyFont="1" applyAlignment="1">
      <alignment horizontal="right"/>
    </xf>
    <xf numFmtId="0" fontId="1" fillId="4" borderId="0" xfId="0" applyNumberFormat="1" applyFont="1" applyFill="1" applyAlignment="1" applyProtection="1">
      <alignment horizontal="center"/>
      <protection locked="0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/>
    <xf numFmtId="164" fontId="2" fillId="2" borderId="0" xfId="0" applyFont="1" applyFill="1" applyAlignment="1">
      <alignment horizontal="right"/>
    </xf>
    <xf numFmtId="164" fontId="1" fillId="3" borderId="0" xfId="0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0" fontId="1" fillId="2" borderId="0" xfId="0" applyNumberFormat="1" applyFont="1" applyFill="1" applyAlignment="1">
      <alignment horizontal="center"/>
    </xf>
    <xf numFmtId="0" fontId="2" fillId="2" borderId="0" xfId="0" applyNumberFormat="1" applyFont="1" applyFill="1" applyAlignment="1">
      <alignment horizontal="right"/>
    </xf>
    <xf numFmtId="0" fontId="2" fillId="2" borderId="2" xfId="0" applyNumberFormat="1" applyFont="1" applyFill="1" applyBorder="1" applyAlignment="1">
      <alignment horizontal="center"/>
    </xf>
    <xf numFmtId="164" fontId="1" fillId="4" borderId="1" xfId="0" applyFont="1" applyFill="1" applyBorder="1" applyAlignment="1" applyProtection="1">
      <alignment horizontal="center"/>
      <protection locked="0"/>
    </xf>
    <xf numFmtId="10" fontId="9" fillId="7" borderId="0" xfId="0" applyNumberFormat="1" applyFont="1" applyFill="1" applyAlignment="1">
      <alignment horizontal="center"/>
    </xf>
    <xf numFmtId="164" fontId="9" fillId="7" borderId="0" xfId="0" applyFont="1" applyFill="1" applyAlignment="1">
      <alignment horizontal="center"/>
    </xf>
    <xf numFmtId="0" fontId="9" fillId="7" borderId="0" xfId="0" applyNumberFormat="1" applyFont="1" applyFill="1" applyAlignment="1">
      <alignment horizontal="center"/>
    </xf>
    <xf numFmtId="164" fontId="2" fillId="2" borderId="2" xfId="0" applyFont="1" applyFill="1" applyBorder="1" applyAlignment="1">
      <alignment horizontal="center"/>
    </xf>
    <xf numFmtId="0" fontId="2" fillId="0" borderId="0" xfId="0" applyNumberFormat="1" applyFont="1" applyAlignment="1">
      <alignment horizontal="center"/>
    </xf>
    <xf numFmtId="2" fontId="9" fillId="7" borderId="0" xfId="0" applyNumberFormat="1" applyFont="1" applyFill="1" applyAlignment="1">
      <alignment horizontal="center"/>
    </xf>
    <xf numFmtId="164" fontId="2" fillId="0" borderId="0" xfId="0" applyFont="1" applyAlignment="1">
      <alignment horizontal="center"/>
    </xf>
    <xf numFmtId="2" fontId="1" fillId="3" borderId="0" xfId="0" applyNumberFormat="1" applyFont="1" applyFill="1" applyAlignment="1">
      <alignment horizontal="center"/>
    </xf>
    <xf numFmtId="164" fontId="1" fillId="4" borderId="4" xfId="0" applyFont="1" applyFill="1" applyBorder="1" applyAlignment="1" applyProtection="1">
      <alignment horizontal="center"/>
      <protection locked="0"/>
    </xf>
    <xf numFmtId="0" fontId="1" fillId="4" borderId="3" xfId="0" applyNumberFormat="1" applyFont="1" applyFill="1" applyBorder="1" applyAlignment="1" applyProtection="1">
      <alignment horizontal="center"/>
      <protection locked="0"/>
    </xf>
    <xf numFmtId="164" fontId="5" fillId="2" borderId="0" xfId="0" quotePrefix="1" applyFont="1" applyFill="1" applyAlignment="1">
      <alignment horizontal="center"/>
    </xf>
    <xf numFmtId="164" fontId="0" fillId="2" borderId="0" xfId="0" applyFill="1" applyProtection="1">
      <protection hidden="1"/>
    </xf>
    <xf numFmtId="164" fontId="2" fillId="2" borderId="0" xfId="0" applyFont="1" applyFill="1" applyProtection="1">
      <protection hidden="1"/>
    </xf>
    <xf numFmtId="164" fontId="2" fillId="5" borderId="0" xfId="0" applyFont="1" applyFill="1" applyProtection="1">
      <protection hidden="1"/>
    </xf>
    <xf numFmtId="164" fontId="4" fillId="5" borderId="0" xfId="0" applyFont="1" applyFill="1" applyAlignment="1" applyProtection="1">
      <alignment horizontal="center"/>
      <protection hidden="1"/>
    </xf>
    <xf numFmtId="0" fontId="3" fillId="2" borderId="0" xfId="2" applyFont="1" applyFill="1" applyAlignment="1">
      <alignment horizontal="center"/>
    </xf>
    <xf numFmtId="164" fontId="6" fillId="2" borderId="0" xfId="0" applyFont="1" applyFill="1" applyAlignment="1" applyProtection="1">
      <alignment horizontal="center"/>
      <protection hidden="1"/>
    </xf>
    <xf numFmtId="164" fontId="5" fillId="2" borderId="0" xfId="0" applyFont="1" applyFill="1" applyAlignment="1">
      <alignment horizontal="center"/>
    </xf>
    <xf numFmtId="164" fontId="3" fillId="2" borderId="0" xfId="0" applyFont="1" applyFill="1" applyAlignment="1">
      <alignment horizontal="center"/>
    </xf>
    <xf numFmtId="164" fontId="14" fillId="2" borderId="0" xfId="0" applyFont="1" applyFill="1" applyAlignment="1" applyProtection="1">
      <alignment horizontal="center"/>
      <protection hidden="1"/>
    </xf>
    <xf numFmtId="15" fontId="15" fillId="2" borderId="0" xfId="0" applyNumberFormat="1" applyFont="1" applyFill="1" applyAlignment="1">
      <alignment horizontal="center"/>
    </xf>
    <xf numFmtId="0" fontId="16" fillId="2" borderId="0" xfId="1" applyFont="1" applyFill="1" applyAlignment="1" applyProtection="1">
      <alignment horizontal="center"/>
    </xf>
    <xf numFmtId="164" fontId="0" fillId="0" borderId="0" xfId="0" applyAlignment="1">
      <alignment horizontal="center"/>
    </xf>
    <xf numFmtId="164" fontId="2" fillId="2" borderId="0" xfId="3" applyFont="1" applyFill="1"/>
    <xf numFmtId="164" fontId="5" fillId="2" borderId="0" xfId="3" quotePrefix="1" applyFont="1" applyFill="1" applyAlignment="1">
      <alignment horizontal="center"/>
    </xf>
    <xf numFmtId="164" fontId="17" fillId="2" borderId="0" xfId="3" applyFill="1" applyAlignment="1">
      <alignment horizontal="center"/>
    </xf>
    <xf numFmtId="164" fontId="17" fillId="0" borderId="0" xfId="3"/>
    <xf numFmtId="2" fontId="1" fillId="8" borderId="0" xfId="0" applyNumberFormat="1" applyFont="1" applyFill="1" applyAlignment="1">
      <alignment horizontal="center"/>
    </xf>
    <xf numFmtId="2" fontId="1" fillId="9" borderId="0" xfId="0" applyNumberFormat="1" applyFont="1" applyFill="1" applyAlignment="1">
      <alignment horizontal="center"/>
    </xf>
    <xf numFmtId="164" fontId="18" fillId="2" borderId="0" xfId="0" applyFont="1" applyFill="1" applyAlignment="1">
      <alignment horizontal="center"/>
    </xf>
    <xf numFmtId="164" fontId="2" fillId="11" borderId="0" xfId="0" applyFont="1" applyFill="1"/>
    <xf numFmtId="164" fontId="19" fillId="2" borderId="0" xfId="0" quotePrefix="1" applyFont="1" applyFill="1" applyAlignment="1">
      <alignment horizontal="center"/>
    </xf>
    <xf numFmtId="164" fontId="13" fillId="10" borderId="0" xfId="0" applyFont="1" applyFill="1" applyAlignment="1" applyProtection="1">
      <alignment horizontal="center" vertical="center"/>
      <protection hidden="1"/>
    </xf>
    <xf numFmtId="164" fontId="2" fillId="10" borderId="0" xfId="0" applyFont="1" applyFill="1" applyAlignment="1" applyProtection="1">
      <alignment horizontal="center" vertical="center"/>
      <protection hidden="1"/>
    </xf>
    <xf numFmtId="0" fontId="2" fillId="2" borderId="0" xfId="0" applyNumberFormat="1" applyFont="1" applyFill="1" applyAlignment="1">
      <alignment horizontal="center" wrapText="1"/>
    </xf>
    <xf numFmtId="164" fontId="0" fillId="0" borderId="0" xfId="0" applyAlignment="1">
      <alignment horizontal="center" wrapText="1"/>
    </xf>
    <xf numFmtId="164" fontId="0" fillId="0" borderId="2" xfId="0" applyBorder="1" applyAlignment="1">
      <alignment horizontal="center" wrapText="1"/>
    </xf>
    <xf numFmtId="164" fontId="7" fillId="6" borderId="0" xfId="0" applyFont="1" applyFill="1" applyAlignment="1">
      <alignment horizontal="center"/>
    </xf>
    <xf numFmtId="164" fontId="0" fillId="0" borderId="0" xfId="0"/>
    <xf numFmtId="164" fontId="0" fillId="0" borderId="2" xfId="0" applyBorder="1" applyAlignment="1">
      <alignment wrapText="1"/>
    </xf>
    <xf numFmtId="0" fontId="2" fillId="2" borderId="2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/>
    </xf>
    <xf numFmtId="167" fontId="7" fillId="6" borderId="0" xfId="0" applyNumberFormat="1" applyFont="1" applyFill="1" applyAlignment="1">
      <alignment horizontal="center" vertical="center"/>
    </xf>
    <xf numFmtId="164" fontId="0" fillId="0" borderId="0" xfId="0" applyAlignment="1">
      <alignment wrapText="1"/>
    </xf>
  </cellXfs>
  <cellStyles count="4">
    <cellStyle name="Hyperlink" xfId="1" builtinId="8"/>
    <cellStyle name="Normal" xfId="0" builtinId="0"/>
    <cellStyle name="Normal 2" xfId="3" xr:uid="{0AB2B253-3C37-4ADC-81CC-15DEB2B333B1}"/>
    <cellStyle name="Normal_Simulador série 3_09" xfId="2" xr:uid="{23C45B52-AF8E-4E5C-8006-CF8A352D0CA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Exames no buffer para o PT-A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Exames no buffer</c:v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'Dados e Resultados'!$K$11:$K$110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'Dados e Resultados'!$O$11:$O$110</c:f>
              <c:numCache>
                <c:formatCode>General</c:formatCode>
                <c:ptCount val="10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2</c:v>
                </c:pt>
                <c:pt idx="57">
                  <c:v>2</c:v>
                </c:pt>
                <c:pt idx="58">
                  <c:v>3</c:v>
                </c:pt>
                <c:pt idx="59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2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2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07-493E-981F-966216A92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0726271"/>
        <c:axId val="480730431"/>
      </c:barChart>
      <c:catAx>
        <c:axId val="480726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80730431"/>
        <c:crosses val="autoZero"/>
        <c:auto val="1"/>
        <c:lblAlgn val="ctr"/>
        <c:lblOffset val="100"/>
        <c:noMultiLvlLbl val="0"/>
      </c:catAx>
      <c:valAx>
        <c:axId val="480730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80726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>
        <a:lumMod val="40000"/>
        <a:lumOff val="60000"/>
      </a:schemeClr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Exames no buffer para o PT-B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Exames no buffer</c:v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'Dados e Resultados'!$K$11:$K$110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'Dados e Resultados'!$V$11:$V$110</c:f>
              <c:numCache>
                <c:formatCode>General</c:formatCod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2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2</c:v>
                </c:pt>
                <c:pt idx="46">
                  <c:v>3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2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3B-438D-8675-1204FB4E9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0726271"/>
        <c:axId val="480730431"/>
      </c:barChart>
      <c:catAx>
        <c:axId val="480726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80730431"/>
        <c:crosses val="autoZero"/>
        <c:auto val="1"/>
        <c:lblAlgn val="ctr"/>
        <c:lblOffset val="100"/>
        <c:noMultiLvlLbl val="0"/>
      </c:catAx>
      <c:valAx>
        <c:axId val="480730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80726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>
        <a:lumMod val="40000"/>
        <a:lumOff val="60000"/>
      </a:schemeClr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Exames no buffer para o PT-C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Exames no buffer</c:v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'Dados e Resultados'!$K$11:$K$110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'Dados e Resultados'!$AC$11:$AC$110</c:f>
              <c:numCache>
                <c:formatCode>General</c:formatCode>
                <c:ptCount val="10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2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2</c:v>
                </c:pt>
                <c:pt idx="25">
                  <c:v>3</c:v>
                </c:pt>
                <c:pt idx="26">
                  <c:v>4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5</c:v>
                </c:pt>
                <c:pt idx="36">
                  <c:v>2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3</c:v>
                </c:pt>
                <c:pt idx="44">
                  <c:v>4</c:v>
                </c:pt>
                <c:pt idx="45">
                  <c:v>5</c:v>
                </c:pt>
                <c:pt idx="46">
                  <c:v>4</c:v>
                </c:pt>
                <c:pt idx="47">
                  <c:v>5</c:v>
                </c:pt>
                <c:pt idx="48">
                  <c:v>6</c:v>
                </c:pt>
                <c:pt idx="49">
                  <c:v>4</c:v>
                </c:pt>
                <c:pt idx="50">
                  <c:v>5</c:v>
                </c:pt>
                <c:pt idx="51">
                  <c:v>3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2</c:v>
                </c:pt>
                <c:pt idx="57">
                  <c:v>3</c:v>
                </c:pt>
                <c:pt idx="58">
                  <c:v>3</c:v>
                </c:pt>
                <c:pt idx="59">
                  <c:v>4</c:v>
                </c:pt>
                <c:pt idx="60">
                  <c:v>4</c:v>
                </c:pt>
                <c:pt idx="61">
                  <c:v>3</c:v>
                </c:pt>
                <c:pt idx="62">
                  <c:v>3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1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2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48-4DC7-89A6-324017AC5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0726271"/>
        <c:axId val="480730431"/>
      </c:barChart>
      <c:catAx>
        <c:axId val="480726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80730431"/>
        <c:crosses val="autoZero"/>
        <c:auto val="1"/>
        <c:lblAlgn val="ctr"/>
        <c:lblOffset val="100"/>
        <c:noMultiLvlLbl val="0"/>
      </c:catAx>
      <c:valAx>
        <c:axId val="480730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80726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>
        <a:lumMod val="40000"/>
        <a:lumOff val="60000"/>
      </a:schemeClr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37108</xdr:colOff>
      <xdr:row>16</xdr:row>
      <xdr:rowOff>70485</xdr:rowOff>
    </xdr:from>
    <xdr:to>
      <xdr:col>19</xdr:col>
      <xdr:colOff>563527</xdr:colOff>
      <xdr:row>28</xdr:row>
      <xdr:rowOff>158114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E3A69C0-6876-4A74-9CEB-A146252436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83899</xdr:colOff>
      <xdr:row>16</xdr:row>
      <xdr:rowOff>47625</xdr:rowOff>
    </xdr:from>
    <xdr:to>
      <xdr:col>26</xdr:col>
      <xdr:colOff>585541</xdr:colOff>
      <xdr:row>28</xdr:row>
      <xdr:rowOff>145184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B1D4FC6-4CD9-4EC5-988B-2C4BE85492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28</xdr:col>
      <xdr:colOff>60960</xdr:colOff>
      <xdr:row>16</xdr:row>
      <xdr:rowOff>64771</xdr:rowOff>
    </xdr:from>
    <xdr:to>
      <xdr:col>33</xdr:col>
      <xdr:colOff>579120</xdr:colOff>
      <xdr:row>28</xdr:row>
      <xdr:rowOff>152400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28C08F5-AB08-4CE3-85D6-3B2529DE5C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465666</xdr:colOff>
      <xdr:row>32</xdr:row>
      <xdr:rowOff>10584</xdr:rowOff>
    </xdr:from>
    <xdr:to>
      <xdr:col>6</xdr:col>
      <xdr:colOff>116416</xdr:colOff>
      <xdr:row>36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C8200DA-514D-410C-AB86-BAA29198DE41}"/>
            </a:ext>
          </a:extLst>
        </xdr:cNvPr>
        <xdr:cNvSpPr/>
      </xdr:nvSpPr>
      <xdr:spPr>
        <a:xfrm>
          <a:off x="465666" y="5429251"/>
          <a:ext cx="4572000" cy="78581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PT" sz="1800">
              <a:solidFill>
                <a:sysClr val="windowText" lastClr="000000"/>
              </a:solidFill>
            </a:rPr>
            <a:t>Premindo a tecla de função F9, obtemos novos valores de leitura</a:t>
          </a:r>
          <a:r>
            <a:rPr lang="pt-PT" sz="1800"/>
            <a:t> 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assis@rassis.com" TargetMode="External"/><Relationship Id="rId1" Type="http://schemas.openxmlformats.org/officeDocument/2006/relationships/hyperlink" Target="http://www.rassis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I27"/>
  <sheetViews>
    <sheetView showGridLines="0" tabSelected="1" zoomScale="150" zoomScaleNormal="150" workbookViewId="0"/>
  </sheetViews>
  <sheetFormatPr defaultRowHeight="12" x14ac:dyDescent="0.15"/>
  <cols>
    <col min="1" max="13" width="11.75" customWidth="1"/>
    <col min="14" max="30" width="11.625" customWidth="1"/>
  </cols>
  <sheetData>
    <row r="1" spans="1:35" s="31" customFormat="1" ht="18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</row>
    <row r="2" spans="1:35" s="31" customFormat="1" ht="10.5" customHeight="1" x14ac:dyDescent="0.2">
      <c r="A2" s="32"/>
      <c r="D2" s="32"/>
      <c r="E2" s="33"/>
      <c r="F2" s="33"/>
      <c r="G2" s="33"/>
      <c r="H2" s="33"/>
      <c r="I2" s="33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</row>
    <row r="3" spans="1:35" s="31" customFormat="1" ht="25.5" x14ac:dyDescent="0.35">
      <c r="A3" s="32"/>
      <c r="B3" s="52" t="s">
        <v>56</v>
      </c>
      <c r="C3" s="52"/>
      <c r="D3" s="32"/>
      <c r="E3" s="33"/>
      <c r="F3" s="33"/>
      <c r="G3" s="34" t="s">
        <v>57</v>
      </c>
      <c r="H3" s="33"/>
      <c r="I3" s="33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</row>
    <row r="4" spans="1:35" s="31" customFormat="1" ht="25.5" x14ac:dyDescent="0.35">
      <c r="A4" s="32"/>
      <c r="B4" s="53" t="s">
        <v>64</v>
      </c>
      <c r="C4" s="53"/>
      <c r="D4" s="32"/>
      <c r="E4" s="33"/>
      <c r="F4" s="33"/>
      <c r="G4" s="34" t="s">
        <v>58</v>
      </c>
      <c r="H4" s="33"/>
      <c r="I4" s="33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</row>
    <row r="5" spans="1:35" s="31" customFormat="1" ht="10.5" customHeight="1" x14ac:dyDescent="0.2">
      <c r="A5" s="32"/>
      <c r="D5" s="32"/>
      <c r="E5" s="33"/>
      <c r="F5" s="33"/>
      <c r="G5" s="33"/>
      <c r="H5" s="33"/>
      <c r="I5" s="33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</row>
    <row r="6" spans="1:35" ht="10.5" customHeight="1" x14ac:dyDescent="0.25">
      <c r="A6" s="35"/>
      <c r="B6" s="35"/>
      <c r="C6" s="35"/>
      <c r="D6" s="1"/>
      <c r="E6" s="1"/>
      <c r="F6" s="1"/>
      <c r="G6" s="1"/>
      <c r="H6" s="1"/>
      <c r="I6" s="37"/>
      <c r="J6" s="3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8" customHeight="1" x14ac:dyDescent="0.3">
      <c r="A7" s="35"/>
      <c r="B7" s="35"/>
      <c r="C7" s="35"/>
      <c r="D7" s="1"/>
      <c r="E7" s="1"/>
      <c r="F7" s="1"/>
      <c r="G7" s="39" t="s">
        <v>8</v>
      </c>
      <c r="H7" s="1"/>
      <c r="I7" s="1"/>
      <c r="J7" s="3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18" customHeight="1" x14ac:dyDescent="0.25">
      <c r="A8" s="35"/>
      <c r="B8" s="35"/>
      <c r="C8" s="35"/>
      <c r="D8" s="1"/>
      <c r="E8" s="1"/>
      <c r="F8" s="1"/>
      <c r="G8" s="40" t="s">
        <v>61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18" customHeight="1" x14ac:dyDescent="0.25">
      <c r="A9" s="1"/>
      <c r="B9" s="1"/>
      <c r="C9" s="1"/>
      <c r="D9" s="1"/>
      <c r="E9" s="1"/>
      <c r="F9" s="1"/>
      <c r="G9" s="41" t="s">
        <v>59</v>
      </c>
      <c r="H9" s="30"/>
      <c r="I9" s="3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18" customHeight="1" x14ac:dyDescent="0.25">
      <c r="A10" s="1"/>
      <c r="B10" s="1"/>
      <c r="C10" s="1"/>
      <c r="D10" s="1"/>
      <c r="E10" s="1"/>
      <c r="F10" s="1"/>
      <c r="G10" s="41" t="s">
        <v>9</v>
      </c>
      <c r="H10" s="30"/>
      <c r="I10" s="3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18" customHeight="1" x14ac:dyDescent="0.25">
      <c r="A11" s="1"/>
      <c r="B11" s="1"/>
      <c r="C11" s="1"/>
      <c r="D11" s="50"/>
      <c r="E11" s="1"/>
      <c r="F11" s="1"/>
      <c r="G11" s="1"/>
      <c r="H11" s="30"/>
      <c r="I11" s="30"/>
      <c r="J11" s="1"/>
      <c r="K11" s="1"/>
      <c r="L11" s="1"/>
      <c r="M11" s="1"/>
      <c r="N11" s="1"/>
      <c r="O11" s="1"/>
    </row>
    <row r="12" spans="1:35" ht="18" customHeight="1" x14ac:dyDescent="0.3">
      <c r="A12" s="1"/>
      <c r="B12" s="1"/>
      <c r="C12" s="1"/>
      <c r="D12" s="1"/>
      <c r="E12" s="1"/>
      <c r="F12" s="1"/>
      <c r="G12" s="51" t="s">
        <v>62</v>
      </c>
      <c r="H12" s="1"/>
      <c r="I12" s="30"/>
      <c r="J12" s="1"/>
      <c r="K12" s="1"/>
      <c r="L12" s="1"/>
      <c r="M12" s="1"/>
      <c r="N12" s="1"/>
      <c r="O12" s="1"/>
    </row>
    <row r="13" spans="1:35" ht="18" customHeight="1" x14ac:dyDescent="0.3">
      <c r="A13" s="1"/>
      <c r="B13" s="1"/>
      <c r="C13" s="1"/>
      <c r="D13" s="1"/>
      <c r="E13" s="1"/>
      <c r="F13" s="1"/>
      <c r="G13" s="51" t="s">
        <v>63</v>
      </c>
      <c r="H13" s="1"/>
      <c r="I13" s="30"/>
      <c r="J13" s="1"/>
      <c r="K13" s="1"/>
      <c r="L13" s="1"/>
      <c r="M13" s="1"/>
      <c r="N13" s="1"/>
      <c r="O13" s="1"/>
    </row>
    <row r="14" spans="1:35" ht="18" customHeight="1" x14ac:dyDescent="0.25">
      <c r="A14" s="1"/>
      <c r="B14" s="1"/>
      <c r="C14" s="1"/>
      <c r="D14" s="1"/>
      <c r="E14" s="1"/>
      <c r="F14" s="1"/>
      <c r="G14" s="49" t="s">
        <v>48</v>
      </c>
      <c r="H14" s="1"/>
      <c r="I14" s="30"/>
      <c r="J14" s="1"/>
      <c r="K14" s="1"/>
      <c r="L14" s="1"/>
      <c r="M14" s="1"/>
      <c r="N14" s="1"/>
      <c r="O14" s="1"/>
      <c r="Q14" s="42"/>
    </row>
    <row r="15" spans="1:35" ht="18" customHeight="1" x14ac:dyDescent="0.25">
      <c r="A15" s="1"/>
      <c r="B15" s="1"/>
      <c r="C15" s="1"/>
      <c r="D15" s="1"/>
      <c r="E15" s="1"/>
      <c r="F15" s="1"/>
      <c r="G15" s="1"/>
      <c r="H15" s="1"/>
      <c r="I15" s="30"/>
      <c r="J15" s="1"/>
      <c r="K15" s="1"/>
      <c r="L15" s="1"/>
      <c r="M15" s="1"/>
      <c r="N15" s="1"/>
      <c r="O15" s="1"/>
    </row>
    <row r="16" spans="1:35" ht="18" customHeight="1" x14ac:dyDescent="0.25">
      <c r="A16" s="1"/>
      <c r="B16" s="1"/>
      <c r="C16" s="1"/>
      <c r="D16" s="1"/>
      <c r="E16" s="1"/>
      <c r="F16" s="1"/>
      <c r="G16" s="1"/>
      <c r="H16" s="1"/>
      <c r="I16" s="30"/>
      <c r="J16" s="1"/>
      <c r="K16" s="1"/>
      <c r="L16" s="1"/>
      <c r="M16" s="1"/>
      <c r="N16" s="1"/>
      <c r="O16" s="1"/>
    </row>
    <row r="17" spans="1:30" ht="18" customHeight="1" x14ac:dyDescent="0.25">
      <c r="A17" s="1"/>
      <c r="B17" s="1"/>
      <c r="C17" s="1"/>
      <c r="D17" s="1"/>
      <c r="E17" s="1"/>
      <c r="F17" s="1"/>
      <c r="G17" s="36" t="s">
        <v>10</v>
      </c>
      <c r="H17" s="1"/>
      <c r="I17" s="30"/>
      <c r="J17" s="1"/>
      <c r="K17" s="1"/>
      <c r="L17" s="1"/>
      <c r="M17" s="1"/>
      <c r="N17" s="1"/>
      <c r="O17" s="1"/>
    </row>
    <row r="18" spans="1:30" ht="18" customHeight="1" x14ac:dyDescent="0.25">
      <c r="A18" s="1"/>
      <c r="B18" s="1"/>
      <c r="C18" s="1"/>
      <c r="D18" s="1"/>
      <c r="E18" s="1"/>
      <c r="F18" s="1"/>
      <c r="G18" s="1"/>
      <c r="H18" s="1"/>
      <c r="I18" s="30"/>
      <c r="J18" s="1"/>
      <c r="K18" s="1"/>
      <c r="L18" s="1"/>
      <c r="M18" s="1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ht="18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ht="18" customHeight="1" x14ac:dyDescent="0.25">
      <c r="A20" s="43"/>
      <c r="B20" s="43"/>
      <c r="C20" s="43"/>
      <c r="D20" s="43"/>
      <c r="E20" s="43"/>
      <c r="F20" s="43"/>
      <c r="G20" s="43"/>
      <c r="H20" s="43"/>
      <c r="I20" s="44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</row>
    <row r="21" spans="1:30" ht="18" customHeight="1" x14ac:dyDescent="0.2">
      <c r="A21" s="43"/>
      <c r="B21" s="43"/>
      <c r="C21" s="43"/>
      <c r="D21" s="43"/>
      <c r="E21" s="43"/>
      <c r="F21" s="43"/>
      <c r="G21" s="43"/>
      <c r="H21" s="43"/>
      <c r="I21" s="45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</row>
    <row r="22" spans="1:30" ht="12.7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</row>
    <row r="23" spans="1:30" ht="12.7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</row>
    <row r="24" spans="1:30" x14ac:dyDescent="0.1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</row>
    <row r="25" spans="1:30" x14ac:dyDescent="0.1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</row>
    <row r="26" spans="1:30" x14ac:dyDescent="0.1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</row>
    <row r="27" spans="1:30" x14ac:dyDescent="0.1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</row>
  </sheetData>
  <mergeCells count="2">
    <mergeCell ref="B3:C3"/>
    <mergeCell ref="B4:C4"/>
  </mergeCells>
  <phoneticPr fontId="0" type="noConversion"/>
  <hyperlinks>
    <hyperlink ref="G10" r:id="rId1" xr:uid="{B21A0F40-DDB5-40A6-8C19-3B85294667B3}"/>
    <hyperlink ref="G9" r:id="rId2" xr:uid="{7F51D3C8-9220-436E-8847-B80AE93B6F4E}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DK114"/>
  <sheetViews>
    <sheetView showGridLines="0" zoomScale="90" zoomScaleNormal="90" workbookViewId="0">
      <pane ySplit="10" topLeftCell="A11" activePane="bottomLeft" state="frozen"/>
      <selection pane="bottomLeft"/>
    </sheetView>
  </sheetViews>
  <sheetFormatPr defaultColWidth="0" defaultRowHeight="12.75" x14ac:dyDescent="0.2"/>
  <cols>
    <col min="1" max="1" width="6.5" style="4" customWidth="1"/>
    <col min="2" max="2" width="13.5" style="4" customWidth="1"/>
    <col min="3" max="3" width="9.625" style="4" customWidth="1"/>
    <col min="4" max="6" width="11.625" style="4" customWidth="1"/>
    <col min="7" max="7" width="8.75" style="4" bestFit="1" customWidth="1"/>
    <col min="8" max="10" width="10.75" style="24" customWidth="1"/>
    <col min="11" max="11" width="8.75" style="4" customWidth="1"/>
    <col min="12" max="13" width="10.75" style="4" customWidth="1"/>
    <col min="14" max="14" width="2.625" style="4" customWidth="1"/>
    <col min="15" max="20" width="10.75" style="4" customWidth="1"/>
    <col min="21" max="21" width="2.625" style="4" customWidth="1"/>
    <col min="22" max="27" width="10.75" style="4" customWidth="1"/>
    <col min="28" max="28" width="2.625" style="4" customWidth="1"/>
    <col min="29" max="34" width="10.75" style="4" customWidth="1"/>
    <col min="35" max="35" width="8.75" style="4" customWidth="1"/>
    <col min="36" max="36" width="10.375" style="4" customWidth="1"/>
    <col min="37" max="37" width="10.75" style="4" customWidth="1"/>
    <col min="38" max="38" width="6.375" style="24" customWidth="1"/>
    <col min="39" max="41" width="10.75" style="4" customWidth="1"/>
    <col min="42" max="43" width="8.875" style="4" customWidth="1"/>
    <col min="44" max="128" width="9.625" style="4" customWidth="1"/>
    <col min="129" max="16384" width="0" style="4" hidden="1"/>
  </cols>
  <sheetData>
    <row r="1" spans="1:115" ht="13.9" customHeight="1" x14ac:dyDescent="0.2">
      <c r="A1" s="1"/>
      <c r="B1" s="1"/>
      <c r="C1" s="1"/>
      <c r="D1" s="1"/>
      <c r="E1" s="1"/>
      <c r="F1" s="1"/>
      <c r="G1" s="1"/>
      <c r="H1" s="7"/>
      <c r="I1" s="7"/>
      <c r="J1" s="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7"/>
      <c r="AM1" s="1"/>
      <c r="AN1" s="1"/>
      <c r="AO1" s="1"/>
      <c r="AP1" s="1"/>
      <c r="AQ1" s="1"/>
    </row>
    <row r="2" spans="1:115" ht="13.9" customHeight="1" x14ac:dyDescent="0.2">
      <c r="A2" s="1"/>
      <c r="B2" s="62" t="s">
        <v>28</v>
      </c>
      <c r="C2" s="62"/>
      <c r="D2" s="62"/>
      <c r="E2" s="62"/>
      <c r="F2" s="62"/>
      <c r="G2" s="1"/>
      <c r="H2" s="57" t="s">
        <v>20</v>
      </c>
      <c r="I2" s="57"/>
      <c r="J2" s="57"/>
      <c r="K2" s="57"/>
      <c r="L2" s="57"/>
      <c r="M2" s="57"/>
      <c r="N2" s="1"/>
      <c r="O2" s="57" t="str">
        <f>B4</f>
        <v>PT A</v>
      </c>
      <c r="P2" s="58"/>
      <c r="Q2" s="58"/>
      <c r="R2" s="58"/>
      <c r="S2" s="58"/>
      <c r="T2" s="58"/>
      <c r="U2" s="1"/>
      <c r="V2" s="57" t="str">
        <f>B6</f>
        <v>PT B</v>
      </c>
      <c r="W2" s="58"/>
      <c r="X2" s="58"/>
      <c r="Y2" s="58"/>
      <c r="Z2" s="58"/>
      <c r="AA2" s="58"/>
      <c r="AB2" s="1"/>
      <c r="AC2" s="57" t="str">
        <f>B8</f>
        <v>PT C</v>
      </c>
      <c r="AD2" s="58"/>
      <c r="AE2" s="58"/>
      <c r="AF2" s="58"/>
      <c r="AG2" s="58"/>
      <c r="AH2" s="58"/>
      <c r="AI2" s="1"/>
      <c r="AJ2" s="1"/>
      <c r="AK2" s="1"/>
      <c r="AL2" s="7"/>
      <c r="AM2" s="1"/>
      <c r="AN2" s="1"/>
      <c r="AO2" s="1"/>
      <c r="AP2" s="1"/>
      <c r="AQ2" s="1"/>
      <c r="DE2" s="5"/>
      <c r="DF2" s="5"/>
      <c r="DI2" s="5"/>
    </row>
    <row r="3" spans="1:115" ht="13.9" customHeight="1" thickBot="1" x14ac:dyDescent="0.25">
      <c r="A3" s="1"/>
      <c r="B3" s="7"/>
      <c r="C3" s="7" t="s">
        <v>22</v>
      </c>
      <c r="D3" s="7" t="s">
        <v>15</v>
      </c>
      <c r="E3" s="7" t="s">
        <v>16</v>
      </c>
      <c r="F3" s="1"/>
      <c r="G3" s="1"/>
      <c r="H3" s="7"/>
      <c r="I3" s="7"/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7"/>
      <c r="AM3" s="1"/>
      <c r="AN3" s="1"/>
      <c r="AO3" s="1"/>
      <c r="AP3" s="1"/>
      <c r="AQ3" s="1"/>
      <c r="DF3" s="5"/>
    </row>
    <row r="4" spans="1:115" ht="13.9" customHeight="1" thickTop="1" thickBot="1" x14ac:dyDescent="0.25">
      <c r="A4" s="1"/>
      <c r="B4" s="19" t="s">
        <v>12</v>
      </c>
      <c r="C4" s="28" t="s">
        <v>29</v>
      </c>
      <c r="D4" s="29">
        <v>11</v>
      </c>
      <c r="E4" s="29">
        <v>4</v>
      </c>
      <c r="F4" s="1" t="s">
        <v>21</v>
      </c>
      <c r="G4" s="1"/>
      <c r="H4" s="17" t="s">
        <v>38</v>
      </c>
      <c r="I4" s="10">
        <v>20</v>
      </c>
      <c r="J4" s="1" t="s">
        <v>21</v>
      </c>
      <c r="K4" s="1"/>
      <c r="L4" s="1"/>
      <c r="M4" s="1"/>
      <c r="N4" s="6"/>
      <c r="O4" s="6"/>
      <c r="P4" s="6"/>
      <c r="Q4" s="17" t="s">
        <v>7</v>
      </c>
      <c r="R4" s="27">
        <f ca="1">AVERAGE(R11:R110)</f>
        <v>6.6901212378660615</v>
      </c>
      <c r="S4" s="1" t="s">
        <v>24</v>
      </c>
      <c r="T4" s="1"/>
      <c r="U4" s="6"/>
      <c r="V4" s="6"/>
      <c r="W4" s="6"/>
      <c r="X4" s="17" t="s">
        <v>7</v>
      </c>
      <c r="Y4" s="27">
        <f ca="1">AVERAGE(Y11:Y110)</f>
        <v>3.0485695939813984</v>
      </c>
      <c r="Z4" s="1" t="s">
        <v>24</v>
      </c>
      <c r="AA4" s="1"/>
      <c r="AB4" s="1"/>
      <c r="AC4" s="6"/>
      <c r="AD4" s="6"/>
      <c r="AE4" s="17" t="s">
        <v>7</v>
      </c>
      <c r="AF4" s="27">
        <f ca="1">AVERAGE(AF11:AF110)</f>
        <v>10.558206710609436</v>
      </c>
      <c r="AG4" s="1" t="s">
        <v>24</v>
      </c>
      <c r="AH4" s="1"/>
      <c r="AI4" s="1"/>
      <c r="AJ4" s="1"/>
      <c r="AK4" s="1"/>
      <c r="AL4" s="7"/>
      <c r="AM4" s="1"/>
      <c r="AN4" s="1"/>
      <c r="AO4" s="1"/>
      <c r="AP4" s="1"/>
      <c r="AQ4" s="1"/>
      <c r="DF4" s="5"/>
    </row>
    <row r="5" spans="1:115" ht="13.9" customHeight="1" thickTop="1" thickBot="1" x14ac:dyDescent="0.25">
      <c r="A5" s="1"/>
      <c r="B5" s="3"/>
      <c r="C5" s="28" t="s">
        <v>30</v>
      </c>
      <c r="D5" s="29">
        <v>1E-3</v>
      </c>
      <c r="E5" s="29">
        <v>1.0000000000000001E-5</v>
      </c>
      <c r="F5" s="1" t="s">
        <v>21</v>
      </c>
      <c r="G5" s="1"/>
      <c r="H5" s="17" t="s">
        <v>39</v>
      </c>
      <c r="I5" s="10">
        <v>30</v>
      </c>
      <c r="J5" s="1" t="s">
        <v>21</v>
      </c>
      <c r="K5" s="1"/>
      <c r="L5" s="1"/>
      <c r="M5" s="1"/>
      <c r="N5" s="6"/>
      <c r="O5" s="6"/>
      <c r="P5" s="6"/>
      <c r="Q5" s="17" t="s">
        <v>6</v>
      </c>
      <c r="R5" s="27">
        <f ca="1">STDEV(R11:R110)</f>
        <v>6.5733443202349306</v>
      </c>
      <c r="S5" s="1" t="s">
        <v>24</v>
      </c>
      <c r="T5" s="1"/>
      <c r="U5" s="6"/>
      <c r="V5" s="6"/>
      <c r="W5" s="6"/>
      <c r="X5" s="17" t="s">
        <v>6</v>
      </c>
      <c r="Y5" s="27">
        <f ca="1">STDEV(Y11:Y110)</f>
        <v>5.761155076250648</v>
      </c>
      <c r="Z5" s="1" t="s">
        <v>24</v>
      </c>
      <c r="AA5" s="1"/>
      <c r="AB5" s="7"/>
      <c r="AC5" s="6"/>
      <c r="AD5" s="6"/>
      <c r="AE5" s="17" t="s">
        <v>6</v>
      </c>
      <c r="AF5" s="27">
        <f ca="1">STDEV(AF11:AF110)</f>
        <v>4.7436783781854581</v>
      </c>
      <c r="AG5" s="1" t="s">
        <v>24</v>
      </c>
      <c r="AH5" s="1"/>
      <c r="AI5" s="7"/>
      <c r="AJ5" s="1"/>
      <c r="AK5" s="7"/>
      <c r="AL5" s="7"/>
      <c r="AM5" s="1"/>
      <c r="AN5" s="1"/>
      <c r="AO5" s="1"/>
      <c r="AP5" s="7"/>
      <c r="AQ5" s="7"/>
    </row>
    <row r="6" spans="1:115" ht="13.9" customHeight="1" thickTop="1" thickBot="1" x14ac:dyDescent="0.25">
      <c r="A6" s="1"/>
      <c r="B6" s="19" t="s">
        <v>13</v>
      </c>
      <c r="C6" s="28" t="s">
        <v>29</v>
      </c>
      <c r="D6" s="29">
        <v>1E-3</v>
      </c>
      <c r="E6" s="29">
        <v>1.0000000000000001E-5</v>
      </c>
      <c r="F6" s="1" t="s">
        <v>21</v>
      </c>
      <c r="G6" s="1"/>
      <c r="H6" s="17" t="s">
        <v>40</v>
      </c>
      <c r="I6" s="10">
        <v>90</v>
      </c>
      <c r="J6" s="1" t="s">
        <v>21</v>
      </c>
      <c r="K6" s="1"/>
      <c r="L6" s="1"/>
      <c r="M6" s="1"/>
      <c r="N6" s="1"/>
      <c r="O6" s="6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6"/>
      <c r="AM6" s="1"/>
      <c r="AN6" s="1"/>
      <c r="AO6" s="1"/>
      <c r="AP6" s="1"/>
      <c r="AQ6" s="1"/>
      <c r="BA6" s="9"/>
      <c r="BZ6" s="5"/>
    </row>
    <row r="7" spans="1:115" ht="13.9" customHeight="1" thickTop="1" thickBot="1" x14ac:dyDescent="0.25">
      <c r="A7" s="1"/>
      <c r="B7" s="3"/>
      <c r="C7" s="28" t="s">
        <v>30</v>
      </c>
      <c r="D7" s="29">
        <v>13</v>
      </c>
      <c r="E7" s="29">
        <v>4.5</v>
      </c>
      <c r="F7" s="1" t="s">
        <v>21</v>
      </c>
      <c r="G7" s="1"/>
      <c r="H7" s="7"/>
      <c r="I7" s="7"/>
      <c r="J7" s="7"/>
      <c r="K7" s="1"/>
      <c r="L7" s="2"/>
      <c r="M7" s="1"/>
      <c r="N7" s="1"/>
      <c r="O7" s="1"/>
      <c r="P7" s="54" t="s">
        <v>47</v>
      </c>
      <c r="Q7" s="6"/>
      <c r="R7" s="6"/>
      <c r="S7" s="6"/>
      <c r="T7" s="1"/>
      <c r="U7" s="6"/>
      <c r="V7" s="1"/>
      <c r="W7" s="54" t="s">
        <v>47</v>
      </c>
      <c r="X7" s="6"/>
      <c r="Y7" s="6"/>
      <c r="Z7" s="6"/>
      <c r="AA7" s="54" t="s">
        <v>45</v>
      </c>
      <c r="AB7" s="6"/>
      <c r="AC7" s="1"/>
      <c r="AD7" s="54" t="s">
        <v>47</v>
      </c>
      <c r="AE7" s="6"/>
      <c r="AF7" s="6"/>
      <c r="AG7" s="6"/>
      <c r="AH7" s="54" t="s">
        <v>46</v>
      </c>
      <c r="AI7" s="6"/>
      <c r="AJ7" s="54" t="s">
        <v>42</v>
      </c>
      <c r="AK7" s="54" t="s">
        <v>47</v>
      </c>
      <c r="AL7" s="7"/>
      <c r="AM7" s="6" t="s">
        <v>49</v>
      </c>
      <c r="AN7" s="6" t="s">
        <v>49</v>
      </c>
      <c r="AO7" s="6" t="s">
        <v>49</v>
      </c>
      <c r="AP7" s="6"/>
      <c r="AQ7" s="6"/>
      <c r="DE7" s="5"/>
      <c r="DF7" s="5"/>
      <c r="DG7" s="5"/>
      <c r="DH7" s="5"/>
      <c r="DI7" s="5"/>
      <c r="DJ7" s="5"/>
      <c r="DK7" s="5"/>
    </row>
    <row r="8" spans="1:115" ht="13.9" customHeight="1" thickTop="1" thickBot="1" x14ac:dyDescent="0.25">
      <c r="A8" s="1"/>
      <c r="B8" s="19" t="s">
        <v>14</v>
      </c>
      <c r="C8" s="28" t="s">
        <v>29</v>
      </c>
      <c r="D8" s="29">
        <v>14</v>
      </c>
      <c r="E8" s="29">
        <v>3.2</v>
      </c>
      <c r="F8" s="1" t="s">
        <v>21</v>
      </c>
      <c r="G8" s="1"/>
      <c r="H8" s="1"/>
      <c r="I8" s="1"/>
      <c r="J8" s="1"/>
      <c r="K8" s="1"/>
      <c r="L8" s="60" t="s">
        <v>23</v>
      </c>
      <c r="M8" s="54" t="s">
        <v>27</v>
      </c>
      <c r="N8" s="6"/>
      <c r="O8" s="54" t="s">
        <v>25</v>
      </c>
      <c r="P8" s="55"/>
      <c r="Q8" s="6"/>
      <c r="R8" s="6"/>
      <c r="S8" s="6"/>
      <c r="T8" s="54" t="s">
        <v>44</v>
      </c>
      <c r="U8" s="6"/>
      <c r="V8" s="54" t="s">
        <v>25</v>
      </c>
      <c r="W8" s="55"/>
      <c r="X8" s="6"/>
      <c r="Y8" s="6"/>
      <c r="Z8" s="6"/>
      <c r="AA8" s="56" t="s">
        <v>5</v>
      </c>
      <c r="AB8" s="6"/>
      <c r="AC8" s="54" t="s">
        <v>25</v>
      </c>
      <c r="AD8" s="55"/>
      <c r="AE8" s="6"/>
      <c r="AF8" s="6"/>
      <c r="AG8" s="6"/>
      <c r="AH8" s="56" t="s">
        <v>5</v>
      </c>
      <c r="AI8" s="6"/>
      <c r="AJ8" s="56"/>
      <c r="AK8" s="55"/>
      <c r="AL8" s="7"/>
      <c r="AM8" s="6" t="s">
        <v>50</v>
      </c>
      <c r="AN8" s="6" t="s">
        <v>50</v>
      </c>
      <c r="AO8" s="6" t="s">
        <v>50</v>
      </c>
      <c r="AP8" s="6"/>
      <c r="AQ8" s="6"/>
      <c r="DF8" s="5"/>
      <c r="DG8" s="5"/>
      <c r="DH8" s="5"/>
      <c r="DI8" s="5"/>
      <c r="DJ8" s="5"/>
      <c r="DK8" s="5"/>
    </row>
    <row r="9" spans="1:115" ht="13.9" customHeight="1" thickTop="1" thickBot="1" x14ac:dyDescent="0.25">
      <c r="A9" s="1"/>
      <c r="B9" s="7"/>
      <c r="C9" s="28" t="s">
        <v>30</v>
      </c>
      <c r="D9" s="29">
        <v>7</v>
      </c>
      <c r="E9" s="29">
        <v>2.2000000000000002</v>
      </c>
      <c r="F9" s="1" t="s">
        <v>21</v>
      </c>
      <c r="G9" s="1"/>
      <c r="H9" s="7" t="s">
        <v>22</v>
      </c>
      <c r="I9" s="7" t="s">
        <v>22</v>
      </c>
      <c r="J9" s="7" t="s">
        <v>22</v>
      </c>
      <c r="K9" s="6" t="s">
        <v>26</v>
      </c>
      <c r="L9" s="60"/>
      <c r="M9" s="54"/>
      <c r="N9" s="6"/>
      <c r="O9" s="54"/>
      <c r="P9" s="55"/>
      <c r="Q9" s="61" t="s">
        <v>43</v>
      </c>
      <c r="R9" s="61"/>
      <c r="S9" s="61"/>
      <c r="T9" s="54"/>
      <c r="U9" s="6"/>
      <c r="V9" s="54"/>
      <c r="W9" s="55"/>
      <c r="X9" s="61" t="s">
        <v>43</v>
      </c>
      <c r="Y9" s="61"/>
      <c r="Z9" s="61"/>
      <c r="AA9" s="56"/>
      <c r="AB9" s="6"/>
      <c r="AC9" s="54"/>
      <c r="AD9" s="55"/>
      <c r="AE9" s="61" t="s">
        <v>43</v>
      </c>
      <c r="AF9" s="61"/>
      <c r="AG9" s="61"/>
      <c r="AH9" s="56"/>
      <c r="AI9" s="6"/>
      <c r="AJ9" s="55"/>
      <c r="AK9" s="55"/>
      <c r="AL9" s="6" t="s">
        <v>26</v>
      </c>
      <c r="AM9" s="7" t="s">
        <v>51</v>
      </c>
      <c r="AN9" s="7" t="s">
        <v>51</v>
      </c>
      <c r="AO9" s="7" t="s">
        <v>51</v>
      </c>
      <c r="AP9" s="6"/>
      <c r="AQ9" s="6"/>
      <c r="DF9" s="5"/>
      <c r="DG9" s="5"/>
      <c r="DH9" s="5"/>
      <c r="DI9" s="5"/>
      <c r="DJ9" s="5"/>
      <c r="DK9" s="5"/>
    </row>
    <row r="10" spans="1:115" ht="13.9" customHeight="1" thickTop="1" thickBot="1" x14ac:dyDescent="0.25">
      <c r="A10" s="1"/>
      <c r="B10" s="7"/>
      <c r="C10" s="28" t="s">
        <v>41</v>
      </c>
      <c r="D10" s="29">
        <v>5</v>
      </c>
      <c r="E10" s="29">
        <v>1.8</v>
      </c>
      <c r="F10" s="1" t="s">
        <v>21</v>
      </c>
      <c r="G10" s="1"/>
      <c r="H10" s="23" t="s">
        <v>29</v>
      </c>
      <c r="I10" s="23" t="s">
        <v>30</v>
      </c>
      <c r="J10" s="23" t="s">
        <v>41</v>
      </c>
      <c r="K10" s="23" t="s">
        <v>1</v>
      </c>
      <c r="L10" s="60"/>
      <c r="M10" s="60"/>
      <c r="N10" s="6"/>
      <c r="O10" s="56"/>
      <c r="P10" s="56"/>
      <c r="Q10" s="18" t="s">
        <v>4</v>
      </c>
      <c r="R10" s="18" t="s">
        <v>3</v>
      </c>
      <c r="S10" s="18" t="s">
        <v>2</v>
      </c>
      <c r="T10" s="60"/>
      <c r="U10" s="6"/>
      <c r="V10" s="56"/>
      <c r="W10" s="56"/>
      <c r="X10" s="18" t="s">
        <v>4</v>
      </c>
      <c r="Y10" s="18" t="s">
        <v>3</v>
      </c>
      <c r="Z10" s="18" t="s">
        <v>2</v>
      </c>
      <c r="AA10" s="59"/>
      <c r="AB10" s="6"/>
      <c r="AC10" s="56"/>
      <c r="AD10" s="56"/>
      <c r="AE10" s="18" t="s">
        <v>4</v>
      </c>
      <c r="AF10" s="18" t="s">
        <v>3</v>
      </c>
      <c r="AG10" s="18" t="s">
        <v>2</v>
      </c>
      <c r="AH10" s="59"/>
      <c r="AI10" s="6"/>
      <c r="AJ10" s="63"/>
      <c r="AK10" s="56"/>
      <c r="AL10" s="23" t="s">
        <v>1</v>
      </c>
      <c r="AM10" s="6" t="s">
        <v>29</v>
      </c>
      <c r="AN10" s="6" t="s">
        <v>30</v>
      </c>
      <c r="AO10" s="6" t="s">
        <v>41</v>
      </c>
      <c r="AP10" s="6"/>
      <c r="AQ10" s="6"/>
      <c r="BZ10" s="5"/>
      <c r="CR10" s="11"/>
      <c r="CS10" s="11"/>
      <c r="CT10" s="11"/>
      <c r="CU10" s="11"/>
      <c r="CV10" s="11"/>
      <c r="CW10" s="9"/>
      <c r="CX10" s="9"/>
      <c r="CY10" s="9"/>
      <c r="CZ10" s="9"/>
      <c r="DA10" s="9"/>
      <c r="DB10" s="5"/>
      <c r="DF10" s="5"/>
      <c r="DG10" s="5"/>
      <c r="DH10" s="5"/>
      <c r="DI10" s="5"/>
      <c r="DJ10" s="5"/>
      <c r="DK10" s="5"/>
    </row>
    <row r="11" spans="1:115" ht="13.9" customHeight="1" thickTop="1" x14ac:dyDescent="0.2">
      <c r="A11" s="1"/>
      <c r="B11" s="1"/>
      <c r="C11" s="1"/>
      <c r="D11" s="1"/>
      <c r="E11" s="1"/>
      <c r="F11" s="1"/>
      <c r="G11" s="1"/>
      <c r="H11" s="27">
        <f ca="1">-I$4*LN(RAND())</f>
        <v>19.536549862013043</v>
      </c>
      <c r="I11" s="27">
        <f ca="1">-I$5*LN(RAND())</f>
        <v>52.075634597508319</v>
      </c>
      <c r="J11" s="27">
        <f ca="1">-$I$6*LN(RAND())</f>
        <v>67.590128163950538</v>
      </c>
      <c r="K11" s="6">
        <v>1</v>
      </c>
      <c r="L11" s="27">
        <f t="shared" ref="L11:L42" ca="1" si="0">SMALL($H$11:$J$110,K11)</f>
        <v>19.536549862013043</v>
      </c>
      <c r="M11" s="15" t="str">
        <f t="shared" ref="M11:M42" ca="1" si="1">IF(SUMPRODUCT(COUNTIF($H$11:$H$110,L11))&gt;0,$H$10,IF(SUMPRODUCT(COUNTIF($I$11:$I$110,L11))&gt;0,$I$10,IF(SUMPRODUCT(COUNTIF($J$11:$J$110,L11))&gt;0,$J$10)))</f>
        <v>E1</v>
      </c>
      <c r="N11" s="16"/>
      <c r="O11" s="15">
        <v>0</v>
      </c>
      <c r="P11" s="47">
        <f t="shared" ref="P11:P42" ca="1" si="2">Q11-L11</f>
        <v>0</v>
      </c>
      <c r="Q11" s="27">
        <f ca="1">L11</f>
        <v>19.536549862013043</v>
      </c>
      <c r="R11" s="27">
        <f t="shared" ref="R11:R42" ca="1" si="3">IF($M11=$C$4,NORMINV(RAND(),$D$4,$E$4),IF($M11=$C$5,NORMINV(RAND(),$D$5,$E$5),0))</f>
        <v>19.427504894264843</v>
      </c>
      <c r="S11" s="27">
        <f t="shared" ref="S11:S42" ca="1" si="4">Q11+R11</f>
        <v>38.964054756277889</v>
      </c>
      <c r="T11" s="47">
        <f ca="1">Q11</f>
        <v>19.536549862013043</v>
      </c>
      <c r="U11" s="16"/>
      <c r="V11" s="15">
        <v>0</v>
      </c>
      <c r="W11" s="47">
        <f t="shared" ref="W11:W42" ca="1" si="5">X11-S11</f>
        <v>0</v>
      </c>
      <c r="X11" s="27">
        <f ca="1">S11</f>
        <v>38.964054756277889</v>
      </c>
      <c r="Y11" s="27">
        <f t="shared" ref="Y11:Y42" ca="1" si="6">IF($M11=$C$6,NORMINV(RAND(),$D$6,$E$6),IF($M11=$C$7,NORMINV(RAND(),$D$7,$E$7),0))</f>
        <v>1.0235253941563479E-3</v>
      </c>
      <c r="Z11" s="27">
        <f t="shared" ref="Z11:Z42" ca="1" si="7">X11+Y11</f>
        <v>38.965078281672042</v>
      </c>
      <c r="AA11" s="47">
        <f ca="1">X11</f>
        <v>38.964054756277889</v>
      </c>
      <c r="AB11" s="16"/>
      <c r="AC11" s="15">
        <v>0</v>
      </c>
      <c r="AD11" s="47">
        <f t="shared" ref="AD11:AD42" ca="1" si="8">AE11-Z11</f>
        <v>0</v>
      </c>
      <c r="AE11" s="27">
        <f ca="1">Z11</f>
        <v>38.965078281672042</v>
      </c>
      <c r="AF11" s="27">
        <f t="shared" ref="AF11:AF42" ca="1" si="9">IF($M11=$C$8,NORMINV(RAND(),$D$8,$E$8),IF($M11=$C$9,NORMINV(RAND(),$D$9,$E$9),IF($M11=$C$10,NORMINV(RAND(),$D$10,$E$10),0)))</f>
        <v>20.007441084543782</v>
      </c>
      <c r="AG11" s="27">
        <f t="shared" ref="AG11:AG42" ca="1" si="10">AE11+AF11</f>
        <v>58.97251936621582</v>
      </c>
      <c r="AH11" s="47">
        <f ca="1">AE11</f>
        <v>38.965078281672042</v>
      </c>
      <c r="AI11" s="16"/>
      <c r="AJ11" s="15">
        <f t="shared" ref="AJ11:AJ42" si="11">O11+V11+AC11</f>
        <v>0</v>
      </c>
      <c r="AK11" s="47">
        <f t="shared" ref="AK11:AK42" ca="1" si="12">P11+W11+AD11</f>
        <v>0</v>
      </c>
      <c r="AL11" s="6">
        <v>1</v>
      </c>
      <c r="AM11" s="27">
        <f t="shared" ref="AM11:AO30" ca="1" si="13">IF($M11=AM$10,$AG11-$L11,"")</f>
        <v>39.435969504202774</v>
      </c>
      <c r="AN11" s="27" t="str">
        <f t="shared" ca="1" si="13"/>
        <v/>
      </c>
      <c r="AO11" s="27" t="str">
        <f t="shared" ca="1" si="13"/>
        <v/>
      </c>
      <c r="AP11" s="6"/>
      <c r="AQ11" s="6"/>
      <c r="CO11" s="5"/>
      <c r="CR11" s="12"/>
      <c r="CS11" s="12"/>
      <c r="CT11" s="12"/>
      <c r="CU11" s="12"/>
      <c r="CV11" s="12"/>
      <c r="CW11" s="12"/>
      <c r="CX11" s="12"/>
      <c r="CY11" s="12"/>
      <c r="CZ11" s="12"/>
      <c r="DA11" s="12"/>
    </row>
    <row r="12" spans="1:115" ht="13.9" customHeight="1" x14ac:dyDescent="0.2">
      <c r="A12" s="1"/>
      <c r="B12" s="62" t="s">
        <v>11</v>
      </c>
      <c r="C12" s="62"/>
      <c r="D12" s="62"/>
      <c r="E12" s="62"/>
      <c r="F12" s="62"/>
      <c r="G12" s="1"/>
      <c r="H12" s="27">
        <f t="shared" ref="H12:H43" ca="1" si="14">H11+-I$4*LN(RAND())</f>
        <v>25.063210753046295</v>
      </c>
      <c r="I12" s="27">
        <f t="shared" ref="I12:I43" ca="1" si="15">I11+-I$5*LN(RAND())</f>
        <v>80.507673781114889</v>
      </c>
      <c r="J12" s="27">
        <f t="shared" ref="J12:J43" ca="1" si="16">J11+-$I$6*LN(RAND())</f>
        <v>90.967887465691135</v>
      </c>
      <c r="K12" s="6">
        <v>2</v>
      </c>
      <c r="L12" s="27">
        <f t="shared" ca="1" si="0"/>
        <v>25.063210753046295</v>
      </c>
      <c r="M12" s="15" t="str">
        <f t="shared" ca="1" si="1"/>
        <v>E1</v>
      </c>
      <c r="N12" s="16"/>
      <c r="O12" s="15">
        <f ca="1">COUNTIF(Q$11:Q11,"&gt;"&amp;L12)</f>
        <v>0</v>
      </c>
      <c r="P12" s="47">
        <f t="shared" ca="1" si="2"/>
        <v>13.900844003231594</v>
      </c>
      <c r="Q12" s="27">
        <f t="shared" ref="Q12:Q43" ca="1" si="17">MAX(S11,L12)</f>
        <v>38.964054756277889</v>
      </c>
      <c r="R12" s="27">
        <f t="shared" ca="1" si="3"/>
        <v>7.821047481400357</v>
      </c>
      <c r="S12" s="27">
        <f t="shared" ca="1" si="4"/>
        <v>46.785102237678245</v>
      </c>
      <c r="T12" s="47">
        <f t="shared" ref="T12:T43" ca="1" si="18">IF(S11&lt;L12,(Q12-S11),0)</f>
        <v>0</v>
      </c>
      <c r="U12" s="16"/>
      <c r="V12" s="15">
        <f ca="1">COUNTIF(X$11:X11,"&gt;"&amp;S12)</f>
        <v>0</v>
      </c>
      <c r="W12" s="47">
        <f t="shared" ca="1" si="5"/>
        <v>0</v>
      </c>
      <c r="X12" s="27">
        <f t="shared" ref="X12:X43" ca="1" si="19">MAX(Z11,S12)</f>
        <v>46.785102237678245</v>
      </c>
      <c r="Y12" s="27">
        <f t="shared" ca="1" si="6"/>
        <v>9.8104512691070118E-4</v>
      </c>
      <c r="Z12" s="27">
        <f t="shared" ca="1" si="7"/>
        <v>46.786083282805158</v>
      </c>
      <c r="AA12" s="47">
        <f t="shared" ref="AA12:AA43" ca="1" si="20">IF(Z11&lt;S12,(X12-Z11),0)</f>
        <v>7.820023956006203</v>
      </c>
      <c r="AB12" s="16"/>
      <c r="AC12" s="15">
        <f ca="1">COUNTIF(AE$11:AE11,"&gt;"&amp;Z12)</f>
        <v>0</v>
      </c>
      <c r="AD12" s="47">
        <f t="shared" ca="1" si="8"/>
        <v>12.186436083410662</v>
      </c>
      <c r="AE12" s="27">
        <f t="shared" ref="AE12:AE43" ca="1" si="21">MAX(AG11,Z12)</f>
        <v>58.97251936621582</v>
      </c>
      <c r="AF12" s="27">
        <f t="shared" ca="1" si="9"/>
        <v>11.827250600342733</v>
      </c>
      <c r="AG12" s="27">
        <f t="shared" ca="1" si="10"/>
        <v>70.799769966558557</v>
      </c>
      <c r="AH12" s="47">
        <f t="shared" ref="AH12:AH43" ca="1" si="22">IF(AG11&lt;Z12,(AE12-AG11),0)</f>
        <v>0</v>
      </c>
      <c r="AI12" s="16"/>
      <c r="AJ12" s="15">
        <f t="shared" ca="1" si="11"/>
        <v>0</v>
      </c>
      <c r="AK12" s="47">
        <f t="shared" ca="1" si="12"/>
        <v>26.087280086642256</v>
      </c>
      <c r="AL12" s="6">
        <v>2</v>
      </c>
      <c r="AM12" s="27">
        <f t="shared" ca="1" si="13"/>
        <v>45.736559213512265</v>
      </c>
      <c r="AN12" s="27" t="str">
        <f t="shared" ca="1" si="13"/>
        <v/>
      </c>
      <c r="AO12" s="27" t="str">
        <f t="shared" ca="1" si="13"/>
        <v/>
      </c>
      <c r="AP12" s="6"/>
      <c r="AQ12" s="6"/>
      <c r="CO12" s="5"/>
      <c r="CR12" s="12"/>
      <c r="CS12" s="12"/>
      <c r="CT12" s="12"/>
      <c r="CU12" s="12"/>
      <c r="CV12" s="12"/>
      <c r="CW12" s="12"/>
      <c r="CX12" s="12"/>
      <c r="CY12" s="12"/>
      <c r="CZ12" s="12"/>
      <c r="DA12" s="12"/>
    </row>
    <row r="13" spans="1:115" ht="13.9" customHeight="1" x14ac:dyDescent="0.2">
      <c r="A13" s="1"/>
      <c r="B13" s="7" t="s">
        <v>19</v>
      </c>
      <c r="C13" s="1"/>
      <c r="D13" s="1"/>
      <c r="E13" s="1"/>
      <c r="F13" s="1"/>
      <c r="G13" s="1"/>
      <c r="H13" s="27">
        <f t="shared" ca="1" si="14"/>
        <v>27.987058111635935</v>
      </c>
      <c r="I13" s="27">
        <f t="shared" ca="1" si="15"/>
        <v>94.976560717572184</v>
      </c>
      <c r="J13" s="27">
        <f t="shared" ca="1" si="16"/>
        <v>146.65538417712577</v>
      </c>
      <c r="K13" s="6">
        <v>3</v>
      </c>
      <c r="L13" s="27">
        <f t="shared" ca="1" si="0"/>
        <v>27.987058111635935</v>
      </c>
      <c r="M13" s="15" t="str">
        <f t="shared" ca="1" si="1"/>
        <v>E1</v>
      </c>
      <c r="N13" s="16"/>
      <c r="O13" s="15">
        <f ca="1">COUNTIF(Q$11:Q12,"&gt;"&amp;L13)</f>
        <v>1</v>
      </c>
      <c r="P13" s="47">
        <f t="shared" ca="1" si="2"/>
        <v>18.79804412604231</v>
      </c>
      <c r="Q13" s="27">
        <f t="shared" ca="1" si="17"/>
        <v>46.785102237678245</v>
      </c>
      <c r="R13" s="27">
        <f t="shared" ca="1" si="3"/>
        <v>6.0667794598640894</v>
      </c>
      <c r="S13" s="27">
        <f t="shared" ca="1" si="4"/>
        <v>52.851881697542332</v>
      </c>
      <c r="T13" s="47">
        <f t="shared" ca="1" si="18"/>
        <v>0</v>
      </c>
      <c r="U13" s="16"/>
      <c r="V13" s="15">
        <f ca="1">COUNTIF(X$11:X12,"&gt;"&amp;S13)</f>
        <v>0</v>
      </c>
      <c r="W13" s="47">
        <f t="shared" ca="1" si="5"/>
        <v>0</v>
      </c>
      <c r="X13" s="27">
        <f t="shared" ca="1" si="19"/>
        <v>52.851881697542332</v>
      </c>
      <c r="Y13" s="27">
        <f t="shared" ca="1" si="6"/>
        <v>9.7956860543055931E-4</v>
      </c>
      <c r="Z13" s="27">
        <f t="shared" ca="1" si="7"/>
        <v>52.852861266147762</v>
      </c>
      <c r="AA13" s="47">
        <f t="shared" ca="1" si="20"/>
        <v>6.0657984147371735</v>
      </c>
      <c r="AB13" s="16"/>
      <c r="AC13" s="15">
        <f ca="1">COUNTIF(AE$11:AE12,"&gt;"&amp;Z13)</f>
        <v>1</v>
      </c>
      <c r="AD13" s="47">
        <f t="shared" ca="1" si="8"/>
        <v>17.946908700410795</v>
      </c>
      <c r="AE13" s="27">
        <f t="shared" ca="1" si="21"/>
        <v>70.799769966558557</v>
      </c>
      <c r="AF13" s="27">
        <f t="shared" ca="1" si="9"/>
        <v>18.636772797676926</v>
      </c>
      <c r="AG13" s="27">
        <f t="shared" ca="1" si="10"/>
        <v>89.436542764235483</v>
      </c>
      <c r="AH13" s="47">
        <f t="shared" ca="1" si="22"/>
        <v>0</v>
      </c>
      <c r="AI13" s="16"/>
      <c r="AJ13" s="15">
        <f t="shared" ca="1" si="11"/>
        <v>2</v>
      </c>
      <c r="AK13" s="47">
        <f t="shared" ca="1" si="12"/>
        <v>36.744952826453101</v>
      </c>
      <c r="AL13" s="6">
        <v>3</v>
      </c>
      <c r="AM13" s="27">
        <f t="shared" ca="1" si="13"/>
        <v>61.449484652599551</v>
      </c>
      <c r="AN13" s="27" t="str">
        <f t="shared" ca="1" si="13"/>
        <v/>
      </c>
      <c r="AO13" s="27" t="str">
        <f t="shared" ca="1" si="13"/>
        <v/>
      </c>
      <c r="AP13" s="6"/>
      <c r="AQ13" s="6"/>
      <c r="BZ13" s="5"/>
      <c r="CO13" s="8"/>
      <c r="CR13" s="12"/>
      <c r="CS13" s="12"/>
      <c r="CT13" s="12"/>
      <c r="CU13" s="12"/>
      <c r="CV13" s="12"/>
      <c r="CW13" s="12"/>
      <c r="CX13" s="12"/>
      <c r="CY13" s="12"/>
      <c r="CZ13" s="12"/>
      <c r="DA13" s="12"/>
    </row>
    <row r="14" spans="1:115" ht="13.9" customHeight="1" x14ac:dyDescent="0.2">
      <c r="A14" s="1"/>
      <c r="B14" s="10">
        <v>95</v>
      </c>
      <c r="C14" s="7"/>
      <c r="D14" s="14" t="str">
        <f>B4</f>
        <v>PT A</v>
      </c>
      <c r="E14" s="14" t="str">
        <f>B6</f>
        <v>PT B</v>
      </c>
      <c r="F14" s="14" t="str">
        <f>IF(B8="","-",B8)</f>
        <v>PT C</v>
      </c>
      <c r="G14" s="1"/>
      <c r="H14" s="27">
        <f t="shared" ca="1" si="14"/>
        <v>49.454720582775806</v>
      </c>
      <c r="I14" s="27">
        <f t="shared" ca="1" si="15"/>
        <v>105.69109475939516</v>
      </c>
      <c r="J14" s="27">
        <f t="shared" ca="1" si="16"/>
        <v>200.74108153863466</v>
      </c>
      <c r="K14" s="6">
        <v>4</v>
      </c>
      <c r="L14" s="27">
        <f t="shared" ca="1" si="0"/>
        <v>49.454720582775806</v>
      </c>
      <c r="M14" s="15" t="str">
        <f t="shared" ca="1" si="1"/>
        <v>E1</v>
      </c>
      <c r="N14" s="16"/>
      <c r="O14" s="15">
        <f ca="1">COUNTIF(Q$11:Q13,"&gt;"&amp;L14)</f>
        <v>0</v>
      </c>
      <c r="P14" s="47">
        <f t="shared" ca="1" si="2"/>
        <v>3.3971611147665257</v>
      </c>
      <c r="Q14" s="27">
        <f t="shared" ca="1" si="17"/>
        <v>52.851881697542332</v>
      </c>
      <c r="R14" s="27">
        <f t="shared" ca="1" si="3"/>
        <v>17.344307746892348</v>
      </c>
      <c r="S14" s="27">
        <f t="shared" ca="1" si="4"/>
        <v>70.19618944443468</v>
      </c>
      <c r="T14" s="47">
        <f t="shared" ca="1" si="18"/>
        <v>0</v>
      </c>
      <c r="U14" s="16"/>
      <c r="V14" s="15">
        <f ca="1">COUNTIF(X$11:X13,"&gt;"&amp;S14)</f>
        <v>0</v>
      </c>
      <c r="W14" s="47">
        <f t="shared" ca="1" si="5"/>
        <v>0</v>
      </c>
      <c r="X14" s="27">
        <f t="shared" ca="1" si="19"/>
        <v>70.19618944443468</v>
      </c>
      <c r="Y14" s="27">
        <f t="shared" ca="1" si="6"/>
        <v>1.0140214134788776E-3</v>
      </c>
      <c r="Z14" s="27">
        <f t="shared" ca="1" si="7"/>
        <v>70.197203465848162</v>
      </c>
      <c r="AA14" s="47">
        <f t="shared" ca="1" si="20"/>
        <v>17.343328178286917</v>
      </c>
      <c r="AB14" s="16"/>
      <c r="AC14" s="15">
        <f ca="1">COUNTIF(AE$11:AE13,"&gt;"&amp;Z14)</f>
        <v>1</v>
      </c>
      <c r="AD14" s="47">
        <f t="shared" ca="1" si="8"/>
        <v>19.239339298387321</v>
      </c>
      <c r="AE14" s="27">
        <f t="shared" ca="1" si="21"/>
        <v>89.436542764235483</v>
      </c>
      <c r="AF14" s="27">
        <f t="shared" ca="1" si="9"/>
        <v>13.820839635675233</v>
      </c>
      <c r="AG14" s="27">
        <f t="shared" ca="1" si="10"/>
        <v>103.25738239991071</v>
      </c>
      <c r="AH14" s="47">
        <f t="shared" ca="1" si="22"/>
        <v>0</v>
      </c>
      <c r="AI14" s="16"/>
      <c r="AJ14" s="15">
        <f t="shared" ca="1" si="11"/>
        <v>1</v>
      </c>
      <c r="AK14" s="47">
        <f t="shared" ca="1" si="12"/>
        <v>22.636500413153847</v>
      </c>
      <c r="AL14" s="6">
        <v>4</v>
      </c>
      <c r="AM14" s="27">
        <f t="shared" ca="1" si="13"/>
        <v>53.802661817134904</v>
      </c>
      <c r="AN14" s="27" t="str">
        <f t="shared" ca="1" si="13"/>
        <v/>
      </c>
      <c r="AO14" s="27" t="str">
        <f t="shared" ca="1" si="13"/>
        <v/>
      </c>
      <c r="AP14" s="6"/>
      <c r="AQ14" s="6"/>
      <c r="CO14" s="8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E14" s="5"/>
      <c r="DF14" s="5"/>
    </row>
    <row r="15" spans="1:115" ht="13.9" customHeight="1" x14ac:dyDescent="0.2">
      <c r="A15" s="1"/>
      <c r="B15" s="1"/>
      <c r="C15" s="1"/>
      <c r="D15" s="7"/>
      <c r="E15" s="7"/>
      <c r="F15" s="7"/>
      <c r="G15" s="1"/>
      <c r="H15" s="27">
        <f t="shared" ca="1" si="14"/>
        <v>95.734739942608087</v>
      </c>
      <c r="I15" s="27">
        <f t="shared" ca="1" si="15"/>
        <v>122.98025291135876</v>
      </c>
      <c r="J15" s="27">
        <f t="shared" ca="1" si="16"/>
        <v>214.78859465317882</v>
      </c>
      <c r="K15" s="6">
        <v>5</v>
      </c>
      <c r="L15" s="27">
        <f t="shared" ca="1" si="0"/>
        <v>52.075634597508319</v>
      </c>
      <c r="M15" s="15" t="str">
        <f t="shared" ca="1" si="1"/>
        <v>E2</v>
      </c>
      <c r="N15" s="16"/>
      <c r="O15" s="15">
        <f ca="1">COUNTIF(Q$11:Q14,"&gt;"&amp;L15)</f>
        <v>1</v>
      </c>
      <c r="P15" s="47">
        <f t="shared" ca="1" si="2"/>
        <v>18.12055484692636</v>
      </c>
      <c r="Q15" s="27">
        <f t="shared" ca="1" si="17"/>
        <v>70.19618944443468</v>
      </c>
      <c r="R15" s="27">
        <f t="shared" ca="1" si="3"/>
        <v>9.9361070795687349E-4</v>
      </c>
      <c r="S15" s="27">
        <f t="shared" ca="1" si="4"/>
        <v>70.197183055142631</v>
      </c>
      <c r="T15" s="47">
        <f t="shared" ca="1" si="18"/>
        <v>0</v>
      </c>
      <c r="U15" s="16"/>
      <c r="V15" s="15">
        <f ca="1">COUNTIF(X$11:X14,"&gt;"&amp;S15)</f>
        <v>0</v>
      </c>
      <c r="W15" s="47">
        <f t="shared" ca="1" si="5"/>
        <v>2.0410705531048734E-5</v>
      </c>
      <c r="X15" s="27">
        <f t="shared" ca="1" si="19"/>
        <v>70.197203465848162</v>
      </c>
      <c r="Y15" s="27">
        <f t="shared" ca="1" si="6"/>
        <v>19.750129625854377</v>
      </c>
      <c r="Z15" s="27">
        <f t="shared" ca="1" si="7"/>
        <v>89.947333091702546</v>
      </c>
      <c r="AA15" s="47">
        <f t="shared" ca="1" si="20"/>
        <v>0</v>
      </c>
      <c r="AB15" s="16"/>
      <c r="AC15" s="15">
        <f ca="1">COUNTIF(AE$11:AE14,"&gt;"&amp;Z15)</f>
        <v>0</v>
      </c>
      <c r="AD15" s="47">
        <f t="shared" ca="1" si="8"/>
        <v>13.310049308208164</v>
      </c>
      <c r="AE15" s="27">
        <f t="shared" ca="1" si="21"/>
        <v>103.25738239991071</v>
      </c>
      <c r="AF15" s="27">
        <f t="shared" ca="1" si="9"/>
        <v>4.1662847927287014</v>
      </c>
      <c r="AG15" s="27">
        <f t="shared" ca="1" si="10"/>
        <v>107.42366719263941</v>
      </c>
      <c r="AH15" s="47">
        <f t="shared" ca="1" si="22"/>
        <v>0</v>
      </c>
      <c r="AI15" s="16"/>
      <c r="AJ15" s="15">
        <f t="shared" ca="1" si="11"/>
        <v>1</v>
      </c>
      <c r="AK15" s="47">
        <f t="shared" ca="1" si="12"/>
        <v>31.430624565840056</v>
      </c>
      <c r="AL15" s="6">
        <v>5</v>
      </c>
      <c r="AM15" s="27" t="str">
        <f t="shared" ca="1" si="13"/>
        <v/>
      </c>
      <c r="AN15" s="27">
        <f t="shared" ca="1" si="13"/>
        <v>55.348032595131095</v>
      </c>
      <c r="AO15" s="27" t="str">
        <f t="shared" ca="1" si="13"/>
        <v/>
      </c>
      <c r="AP15" s="6"/>
      <c r="AQ15" s="6"/>
      <c r="CO15" s="5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F15" s="5"/>
    </row>
    <row r="16" spans="1:115" ht="13.9" customHeight="1" x14ac:dyDescent="0.2">
      <c r="A16" s="1"/>
      <c r="B16" s="1"/>
      <c r="C16" s="13" t="s">
        <v>35</v>
      </c>
      <c r="D16" s="20">
        <f ca="1">1-SUM(T21:T110)/(S110-S20)</f>
        <v>0.61377797781547727</v>
      </c>
      <c r="E16" s="20">
        <f ca="1">1-SUM(AA21:AA110)/(Z110-Z20)</f>
        <v>0.27298884852143313</v>
      </c>
      <c r="F16" s="20">
        <f ca="1">1-SUM(AH21:AH110)/(AG110-AG20)</f>
        <v>0.98601054948576228</v>
      </c>
      <c r="G16" s="1"/>
      <c r="H16" s="27">
        <f t="shared" ca="1" si="14"/>
        <v>99.789630328941186</v>
      </c>
      <c r="I16" s="27">
        <f t="shared" ca="1" si="15"/>
        <v>146.35432616125067</v>
      </c>
      <c r="J16" s="27">
        <f t="shared" ca="1" si="16"/>
        <v>219.06901988372755</v>
      </c>
      <c r="K16" s="6">
        <v>6</v>
      </c>
      <c r="L16" s="27">
        <f t="shared" ca="1" si="0"/>
        <v>67.590128163950538</v>
      </c>
      <c r="M16" s="15" t="str">
        <f t="shared" ca="1" si="1"/>
        <v>E2r</v>
      </c>
      <c r="N16" s="16"/>
      <c r="O16" s="15">
        <f ca="1">COUNTIF(Q$11:Q15,"&gt;"&amp;L16)</f>
        <v>1</v>
      </c>
      <c r="P16" s="47">
        <f t="shared" ca="1" si="2"/>
        <v>2.6070548911920923</v>
      </c>
      <c r="Q16" s="27">
        <f t="shared" ca="1" si="17"/>
        <v>70.197183055142631</v>
      </c>
      <c r="R16" s="27">
        <f t="shared" ca="1" si="3"/>
        <v>0</v>
      </c>
      <c r="S16" s="27">
        <f t="shared" ca="1" si="4"/>
        <v>70.197183055142631</v>
      </c>
      <c r="T16" s="47">
        <f t="shared" ca="1" si="18"/>
        <v>0</v>
      </c>
      <c r="U16" s="16"/>
      <c r="V16" s="15">
        <f ca="1">COUNTIF(X$11:X15,"&gt;"&amp;S16)</f>
        <v>1</v>
      </c>
      <c r="W16" s="47">
        <f t="shared" ca="1" si="5"/>
        <v>19.750150036559916</v>
      </c>
      <c r="X16" s="27">
        <f t="shared" ca="1" si="19"/>
        <v>89.947333091702546</v>
      </c>
      <c r="Y16" s="27">
        <f t="shared" ca="1" si="6"/>
        <v>0</v>
      </c>
      <c r="Z16" s="27">
        <f t="shared" ca="1" si="7"/>
        <v>89.947333091702546</v>
      </c>
      <c r="AA16" s="47">
        <f t="shared" ca="1" si="20"/>
        <v>0</v>
      </c>
      <c r="AB16" s="16"/>
      <c r="AC16" s="15">
        <f ca="1">COUNTIF(AE$11:AE15,"&gt;"&amp;Z16)</f>
        <v>1</v>
      </c>
      <c r="AD16" s="47">
        <f t="shared" ca="1" si="8"/>
        <v>17.476334100936867</v>
      </c>
      <c r="AE16" s="27">
        <f t="shared" ca="1" si="21"/>
        <v>107.42366719263941</v>
      </c>
      <c r="AF16" s="27">
        <f t="shared" ca="1" si="9"/>
        <v>3.1828826679353792</v>
      </c>
      <c r="AG16" s="27">
        <f t="shared" ca="1" si="10"/>
        <v>110.60654986057479</v>
      </c>
      <c r="AH16" s="47">
        <f t="shared" ca="1" si="22"/>
        <v>0</v>
      </c>
      <c r="AI16" s="16"/>
      <c r="AJ16" s="15">
        <f t="shared" ca="1" si="11"/>
        <v>3</v>
      </c>
      <c r="AK16" s="47">
        <f t="shared" ca="1" si="12"/>
        <v>39.833539028688875</v>
      </c>
      <c r="AL16" s="6">
        <v>6</v>
      </c>
      <c r="AM16" s="27" t="str">
        <f t="shared" ca="1" si="13"/>
        <v/>
      </c>
      <c r="AN16" s="27" t="str">
        <f t="shared" ca="1" si="13"/>
        <v/>
      </c>
      <c r="AO16" s="27">
        <f t="shared" ca="1" si="13"/>
        <v>43.016421696624249</v>
      </c>
      <c r="AP16" s="6"/>
      <c r="AQ16" s="6"/>
      <c r="CO16" s="5"/>
      <c r="DF16" s="5"/>
    </row>
    <row r="17" spans="1:113" ht="13.9" customHeight="1" x14ac:dyDescent="0.2">
      <c r="A17" s="1"/>
      <c r="B17" s="1"/>
      <c r="C17" s="13" t="s">
        <v>31</v>
      </c>
      <c r="D17" s="25">
        <f ca="1">AVERAGE(P21:P110)</f>
        <v>6.408504538771993</v>
      </c>
      <c r="E17" s="25">
        <f ca="1">AVERAGE(W21:W110)</f>
        <v>1.5735738598252145</v>
      </c>
      <c r="F17" s="25">
        <f ca="1">AVERAGE(AD21:AD110)</f>
        <v>27.440159150057429</v>
      </c>
      <c r="G17" s="1" t="s">
        <v>21</v>
      </c>
      <c r="H17" s="27">
        <f t="shared" ca="1" si="14"/>
        <v>114.89248850111686</v>
      </c>
      <c r="I17" s="27">
        <f t="shared" ca="1" si="15"/>
        <v>217.14086235859747</v>
      </c>
      <c r="J17" s="27">
        <f t="shared" ca="1" si="16"/>
        <v>305.85912214047892</v>
      </c>
      <c r="K17" s="6">
        <v>7</v>
      </c>
      <c r="L17" s="27">
        <f t="shared" ca="1" si="0"/>
        <v>80.507673781114889</v>
      </c>
      <c r="M17" s="15" t="str">
        <f t="shared" ca="1" si="1"/>
        <v>E2</v>
      </c>
      <c r="N17" s="16"/>
      <c r="O17" s="15">
        <f ca="1">COUNTIF(Q$11:Q16,"&gt;"&amp;L17)</f>
        <v>0</v>
      </c>
      <c r="P17" s="47">
        <f t="shared" ca="1" si="2"/>
        <v>0</v>
      </c>
      <c r="Q17" s="27">
        <f t="shared" ca="1" si="17"/>
        <v>80.507673781114889</v>
      </c>
      <c r="R17" s="27">
        <f t="shared" ca="1" si="3"/>
        <v>9.8225020524144585E-4</v>
      </c>
      <c r="S17" s="27">
        <f t="shared" ca="1" si="4"/>
        <v>80.508656031320129</v>
      </c>
      <c r="T17" s="47">
        <f t="shared" ca="1" si="18"/>
        <v>10.310490725972258</v>
      </c>
      <c r="U17" s="16"/>
      <c r="V17" s="15">
        <f ca="1">COUNTIF(X$11:X16,"&gt;"&amp;S17)</f>
        <v>1</v>
      </c>
      <c r="W17" s="47">
        <f t="shared" ca="1" si="5"/>
        <v>9.4386770603824175</v>
      </c>
      <c r="X17" s="27">
        <f t="shared" ca="1" si="19"/>
        <v>89.947333091702546</v>
      </c>
      <c r="Y17" s="27">
        <f t="shared" ca="1" si="6"/>
        <v>13.897687653327957</v>
      </c>
      <c r="Z17" s="27">
        <f t="shared" ca="1" si="7"/>
        <v>103.8450207450305</v>
      </c>
      <c r="AA17" s="47">
        <f t="shared" ca="1" si="20"/>
        <v>0</v>
      </c>
      <c r="AB17" s="16"/>
      <c r="AC17" s="15">
        <f ca="1">COUNTIF(AE$11:AE16,"&gt;"&amp;Z17)</f>
        <v>1</v>
      </c>
      <c r="AD17" s="47">
        <f t="shared" ca="1" si="8"/>
        <v>6.7615291155442918</v>
      </c>
      <c r="AE17" s="27">
        <f t="shared" ca="1" si="21"/>
        <v>110.60654986057479</v>
      </c>
      <c r="AF17" s="27">
        <f t="shared" ca="1" si="9"/>
        <v>7.768877121443456</v>
      </c>
      <c r="AG17" s="27">
        <f t="shared" ca="1" si="10"/>
        <v>118.37542698201824</v>
      </c>
      <c r="AH17" s="47">
        <f t="shared" ca="1" si="22"/>
        <v>0</v>
      </c>
      <c r="AI17" s="16"/>
      <c r="AJ17" s="15">
        <f t="shared" ca="1" si="11"/>
        <v>2</v>
      </c>
      <c r="AK17" s="47">
        <f t="shared" ca="1" si="12"/>
        <v>16.200206175926709</v>
      </c>
      <c r="AL17" s="6">
        <v>7</v>
      </c>
      <c r="AM17" s="27" t="str">
        <f t="shared" ca="1" si="13"/>
        <v/>
      </c>
      <c r="AN17" s="27">
        <f t="shared" ca="1" si="13"/>
        <v>37.867753200903351</v>
      </c>
      <c r="AO17" s="27" t="str">
        <f t="shared" ca="1" si="13"/>
        <v/>
      </c>
      <c r="AP17" s="6"/>
      <c r="AQ17" s="6"/>
      <c r="CO17" s="5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F17" s="5"/>
    </row>
    <row r="18" spans="1:113" ht="13.9" customHeight="1" x14ac:dyDescent="0.2">
      <c r="A18" s="1"/>
      <c r="B18" s="1"/>
      <c r="C18" s="13" t="s">
        <v>32</v>
      </c>
      <c r="D18" s="25">
        <f ca="1">PERCENTILE(P21:P110,$B$14/100)</f>
        <v>24.926439067433925</v>
      </c>
      <c r="E18" s="25">
        <f ca="1">PERCENTILE(W21:W110,$B$14/100)</f>
        <v>11.519990789043201</v>
      </c>
      <c r="F18" s="25">
        <f ca="1">PERCENTILE(AD21:AD110,$B$14/100)</f>
        <v>53.746946860993212</v>
      </c>
      <c r="G18" s="1" t="s">
        <v>21</v>
      </c>
      <c r="H18" s="27">
        <f t="shared" ca="1" si="14"/>
        <v>143.85273058106839</v>
      </c>
      <c r="I18" s="27">
        <f t="shared" ca="1" si="15"/>
        <v>231.14944018248895</v>
      </c>
      <c r="J18" s="27">
        <f t="shared" ca="1" si="16"/>
        <v>312.60908222294989</v>
      </c>
      <c r="K18" s="6">
        <v>8</v>
      </c>
      <c r="L18" s="27">
        <f t="shared" ca="1" si="0"/>
        <v>90.967887465691135</v>
      </c>
      <c r="M18" s="15" t="str">
        <f t="shared" ca="1" si="1"/>
        <v>E2r</v>
      </c>
      <c r="N18" s="16"/>
      <c r="O18" s="15">
        <f ca="1">COUNTIF(Q$11:Q17,"&gt;"&amp;L18)</f>
        <v>0</v>
      </c>
      <c r="P18" s="47">
        <f t="shared" ca="1" si="2"/>
        <v>0</v>
      </c>
      <c r="Q18" s="27">
        <f t="shared" ca="1" si="17"/>
        <v>90.967887465691135</v>
      </c>
      <c r="R18" s="27">
        <f t="shared" ca="1" si="3"/>
        <v>0</v>
      </c>
      <c r="S18" s="27">
        <f t="shared" ca="1" si="4"/>
        <v>90.967887465691135</v>
      </c>
      <c r="T18" s="47">
        <f t="shared" ca="1" si="18"/>
        <v>10.459231434371006</v>
      </c>
      <c r="U18" s="16"/>
      <c r="V18" s="15">
        <f ca="1">COUNTIF(X$11:X17,"&gt;"&amp;S18)</f>
        <v>0</v>
      </c>
      <c r="W18" s="47">
        <f t="shared" ca="1" si="5"/>
        <v>12.877133279339361</v>
      </c>
      <c r="X18" s="27">
        <f t="shared" ca="1" si="19"/>
        <v>103.8450207450305</v>
      </c>
      <c r="Y18" s="27">
        <f t="shared" ca="1" si="6"/>
        <v>0</v>
      </c>
      <c r="Z18" s="27">
        <f t="shared" ca="1" si="7"/>
        <v>103.8450207450305</v>
      </c>
      <c r="AA18" s="47">
        <f t="shared" ca="1" si="20"/>
        <v>0</v>
      </c>
      <c r="AB18" s="16"/>
      <c r="AC18" s="15">
        <f ca="1">COUNTIF(AE$11:AE17,"&gt;"&amp;Z18)</f>
        <v>2</v>
      </c>
      <c r="AD18" s="47">
        <f t="shared" ca="1" si="8"/>
        <v>14.530406236987744</v>
      </c>
      <c r="AE18" s="27">
        <f t="shared" ca="1" si="21"/>
        <v>118.37542698201824</v>
      </c>
      <c r="AF18" s="27">
        <f t="shared" ca="1" si="9"/>
        <v>4.568016391889703</v>
      </c>
      <c r="AG18" s="27">
        <f t="shared" ca="1" si="10"/>
        <v>122.94344337390794</v>
      </c>
      <c r="AH18" s="47">
        <f t="shared" ca="1" si="22"/>
        <v>0</v>
      </c>
      <c r="AI18" s="16"/>
      <c r="AJ18" s="15">
        <f t="shared" ca="1" si="11"/>
        <v>2</v>
      </c>
      <c r="AK18" s="47">
        <f t="shared" ca="1" si="12"/>
        <v>27.407539516327105</v>
      </c>
      <c r="AL18" s="6">
        <v>8</v>
      </c>
      <c r="AM18" s="27" t="str">
        <f t="shared" ca="1" si="13"/>
        <v/>
      </c>
      <c r="AN18" s="27" t="str">
        <f t="shared" ca="1" si="13"/>
        <v/>
      </c>
      <c r="AO18" s="27">
        <f t="shared" ca="1" si="13"/>
        <v>31.975555908216805</v>
      </c>
      <c r="AP18" s="6"/>
      <c r="AQ18" s="6"/>
      <c r="CO18" s="5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F18" s="5"/>
    </row>
    <row r="19" spans="1:113" ht="13.9" customHeight="1" x14ac:dyDescent="0.2">
      <c r="A19" s="1"/>
      <c r="B19" s="1"/>
      <c r="C19" s="13" t="s">
        <v>60</v>
      </c>
      <c r="D19" s="22">
        <f ca="1">MAX(O21:O110)</f>
        <v>3</v>
      </c>
      <c r="E19" s="22">
        <f ca="1">MAX(V21:V110)</f>
        <v>3</v>
      </c>
      <c r="F19" s="22">
        <f ca="1">MAX(AC21:AC110)</f>
        <v>6</v>
      </c>
      <c r="G19" s="1" t="s">
        <v>37</v>
      </c>
      <c r="H19" s="27">
        <f t="shared" ca="1" si="14"/>
        <v>175.93299243149821</v>
      </c>
      <c r="I19" s="27">
        <f t="shared" ca="1" si="15"/>
        <v>316.65879490869571</v>
      </c>
      <c r="J19" s="27">
        <f t="shared" ca="1" si="16"/>
        <v>501.83725436788495</v>
      </c>
      <c r="K19" s="6">
        <v>9</v>
      </c>
      <c r="L19" s="27">
        <f t="shared" ca="1" si="0"/>
        <v>94.976560717572184</v>
      </c>
      <c r="M19" s="15" t="str">
        <f t="shared" ca="1" si="1"/>
        <v>E2</v>
      </c>
      <c r="N19" s="16"/>
      <c r="O19" s="15">
        <f ca="1">COUNTIF(Q$11:Q18,"&gt;"&amp;L19)</f>
        <v>0</v>
      </c>
      <c r="P19" s="47">
        <f t="shared" ca="1" si="2"/>
        <v>0</v>
      </c>
      <c r="Q19" s="27">
        <f t="shared" ca="1" si="17"/>
        <v>94.976560717572184</v>
      </c>
      <c r="R19" s="27">
        <f t="shared" ca="1" si="3"/>
        <v>9.970190519552355E-4</v>
      </c>
      <c r="S19" s="27">
        <f t="shared" ca="1" si="4"/>
        <v>94.977557736624135</v>
      </c>
      <c r="T19" s="47">
        <f t="shared" ca="1" si="18"/>
        <v>4.0086732518810493</v>
      </c>
      <c r="U19" s="16"/>
      <c r="V19" s="15">
        <f ca="1">COUNTIF(X$11:X18,"&gt;"&amp;S19)</f>
        <v>1</v>
      </c>
      <c r="W19" s="47">
        <f t="shared" ca="1" si="5"/>
        <v>8.8674630084063608</v>
      </c>
      <c r="X19" s="27">
        <f t="shared" ca="1" si="19"/>
        <v>103.8450207450305</v>
      </c>
      <c r="Y19" s="27">
        <f t="shared" ca="1" si="6"/>
        <v>3.5058090043707288</v>
      </c>
      <c r="Z19" s="27">
        <f t="shared" ca="1" si="7"/>
        <v>107.35082974940123</v>
      </c>
      <c r="AA19" s="47">
        <f t="shared" ca="1" si="20"/>
        <v>0</v>
      </c>
      <c r="AB19" s="16"/>
      <c r="AC19" s="15">
        <f ca="1">COUNTIF(AE$11:AE18,"&gt;"&amp;Z19)</f>
        <v>3</v>
      </c>
      <c r="AD19" s="47">
        <f t="shared" ca="1" si="8"/>
        <v>15.592613624506711</v>
      </c>
      <c r="AE19" s="27">
        <f t="shared" ca="1" si="21"/>
        <v>122.94344337390794</v>
      </c>
      <c r="AF19" s="27">
        <f t="shared" ca="1" si="9"/>
        <v>4.2993668245666896</v>
      </c>
      <c r="AG19" s="27">
        <f t="shared" ca="1" si="10"/>
        <v>127.24281019847463</v>
      </c>
      <c r="AH19" s="47">
        <f t="shared" ca="1" si="22"/>
        <v>0</v>
      </c>
      <c r="AI19" s="16"/>
      <c r="AJ19" s="15">
        <f t="shared" ca="1" si="11"/>
        <v>4</v>
      </c>
      <c r="AK19" s="47">
        <f t="shared" ca="1" si="12"/>
        <v>24.460076632913072</v>
      </c>
      <c r="AL19" s="6">
        <v>9</v>
      </c>
      <c r="AM19" s="27" t="str">
        <f t="shared" ca="1" si="13"/>
        <v/>
      </c>
      <c r="AN19" s="27">
        <f t="shared" ca="1" si="13"/>
        <v>32.266249480902445</v>
      </c>
      <c r="AO19" s="27" t="str">
        <f t="shared" ca="1" si="13"/>
        <v/>
      </c>
      <c r="AP19" s="6"/>
      <c r="AQ19" s="6"/>
    </row>
    <row r="20" spans="1:113" ht="13.9" customHeight="1" x14ac:dyDescent="0.2">
      <c r="A20" s="1"/>
      <c r="B20" s="1"/>
      <c r="C20" s="1"/>
      <c r="D20" s="1"/>
      <c r="E20" s="1"/>
      <c r="F20" s="1"/>
      <c r="G20" s="1"/>
      <c r="H20" s="27">
        <f t="shared" ca="1" si="14"/>
        <v>196.03728472442182</v>
      </c>
      <c r="I20" s="27">
        <f t="shared" ca="1" si="15"/>
        <v>321.43024275736997</v>
      </c>
      <c r="J20" s="27">
        <f t="shared" ca="1" si="16"/>
        <v>571.75314844183117</v>
      </c>
      <c r="K20" s="6">
        <v>10</v>
      </c>
      <c r="L20" s="27">
        <f t="shared" ca="1" si="0"/>
        <v>95.734739942608087</v>
      </c>
      <c r="M20" s="15" t="str">
        <f t="shared" ca="1" si="1"/>
        <v>E1</v>
      </c>
      <c r="N20" s="16"/>
      <c r="O20" s="15">
        <f ca="1">COUNTIF(Q$11:Q19,"&gt;"&amp;L20)</f>
        <v>0</v>
      </c>
      <c r="P20" s="47">
        <f t="shared" ca="1" si="2"/>
        <v>0</v>
      </c>
      <c r="Q20" s="27">
        <f t="shared" ca="1" si="17"/>
        <v>95.734739942608087</v>
      </c>
      <c r="R20" s="27">
        <f t="shared" ca="1" si="3"/>
        <v>16.466546145943163</v>
      </c>
      <c r="S20" s="27">
        <f t="shared" ca="1" si="4"/>
        <v>112.20128608855126</v>
      </c>
      <c r="T20" s="47">
        <f t="shared" ca="1" si="18"/>
        <v>0.75718220598395192</v>
      </c>
      <c r="U20" s="16"/>
      <c r="V20" s="15">
        <f ca="1">COUNTIF(X$11:X19,"&gt;"&amp;S20)</f>
        <v>0</v>
      </c>
      <c r="W20" s="47">
        <f t="shared" ca="1" si="5"/>
        <v>0</v>
      </c>
      <c r="X20" s="27">
        <f t="shared" ca="1" si="19"/>
        <v>112.20128608855126</v>
      </c>
      <c r="Y20" s="27">
        <f t="shared" ca="1" si="6"/>
        <v>1.0068413176506272E-3</v>
      </c>
      <c r="Z20" s="27">
        <f t="shared" ca="1" si="7"/>
        <v>112.2022929298689</v>
      </c>
      <c r="AA20" s="47">
        <f t="shared" ca="1" si="20"/>
        <v>4.8504563391500284</v>
      </c>
      <c r="AB20" s="16"/>
      <c r="AC20" s="15">
        <f ca="1">COUNTIF(AE$11:AE19,"&gt;"&amp;Z20)</f>
        <v>2</v>
      </c>
      <c r="AD20" s="47">
        <f t="shared" ca="1" si="8"/>
        <v>15.040517268605726</v>
      </c>
      <c r="AE20" s="27">
        <f t="shared" ca="1" si="21"/>
        <v>127.24281019847463</v>
      </c>
      <c r="AF20" s="27">
        <f t="shared" ca="1" si="9"/>
        <v>7.9040671360127375</v>
      </c>
      <c r="AG20" s="27">
        <f t="shared" ca="1" si="10"/>
        <v>135.14687733448736</v>
      </c>
      <c r="AH20" s="47">
        <f t="shared" ca="1" si="22"/>
        <v>0</v>
      </c>
      <c r="AI20" s="16"/>
      <c r="AJ20" s="15">
        <f t="shared" ca="1" si="11"/>
        <v>2</v>
      </c>
      <c r="AK20" s="47">
        <f t="shared" ca="1" si="12"/>
        <v>15.040517268605726</v>
      </c>
      <c r="AL20" s="6">
        <v>10</v>
      </c>
      <c r="AM20" s="27">
        <f t="shared" ca="1" si="13"/>
        <v>39.41213739187927</v>
      </c>
      <c r="AN20" s="27" t="str">
        <f t="shared" ca="1" si="13"/>
        <v/>
      </c>
      <c r="AO20" s="27" t="str">
        <f t="shared" ca="1" si="13"/>
        <v/>
      </c>
      <c r="AP20" s="6"/>
      <c r="AQ20" s="6"/>
      <c r="CP20" s="5"/>
      <c r="CQ20" s="5"/>
    </row>
    <row r="21" spans="1:113" ht="13.9" customHeight="1" x14ac:dyDescent="0.2">
      <c r="A21" s="1"/>
      <c r="B21" s="62" t="s">
        <v>0</v>
      </c>
      <c r="C21" s="62"/>
      <c r="D21" s="62"/>
      <c r="E21" s="62"/>
      <c r="F21" s="62"/>
      <c r="G21" s="1"/>
      <c r="H21" s="27">
        <f t="shared" ca="1" si="14"/>
        <v>204.14763858365683</v>
      </c>
      <c r="I21" s="27">
        <f t="shared" ca="1" si="15"/>
        <v>362.14476171056981</v>
      </c>
      <c r="J21" s="27">
        <f t="shared" ca="1" si="16"/>
        <v>574.55922285312624</v>
      </c>
      <c r="K21" s="6">
        <v>11</v>
      </c>
      <c r="L21" s="27">
        <f t="shared" ca="1" si="0"/>
        <v>99.789630328941186</v>
      </c>
      <c r="M21" s="15" t="str">
        <f t="shared" ca="1" si="1"/>
        <v>E1</v>
      </c>
      <c r="N21" s="16"/>
      <c r="O21" s="15">
        <f ca="1">COUNTIF(Q$11:Q20,"&gt;"&amp;L21)</f>
        <v>0</v>
      </c>
      <c r="P21" s="47">
        <f t="shared" ca="1" si="2"/>
        <v>12.411655759610071</v>
      </c>
      <c r="Q21" s="27">
        <f t="shared" ca="1" si="17"/>
        <v>112.20128608855126</v>
      </c>
      <c r="R21" s="27">
        <f t="shared" ca="1" si="3"/>
        <v>3.422223239444631</v>
      </c>
      <c r="S21" s="27">
        <f t="shared" ca="1" si="4"/>
        <v>115.62350932799589</v>
      </c>
      <c r="T21" s="47">
        <f t="shared" ca="1" si="18"/>
        <v>0</v>
      </c>
      <c r="U21" s="16"/>
      <c r="V21" s="15">
        <f ca="1">COUNTIF(X$11:X20,"&gt;"&amp;S21)</f>
        <v>0</v>
      </c>
      <c r="W21" s="47">
        <f t="shared" ca="1" si="5"/>
        <v>0</v>
      </c>
      <c r="X21" s="27">
        <f t="shared" ca="1" si="19"/>
        <v>115.62350932799589</v>
      </c>
      <c r="Y21" s="27">
        <f t="shared" ca="1" si="6"/>
        <v>9.9709440021985554E-4</v>
      </c>
      <c r="Z21" s="27">
        <f t="shared" ca="1" si="7"/>
        <v>115.62450642239611</v>
      </c>
      <c r="AA21" s="47">
        <f t="shared" ca="1" si="20"/>
        <v>3.4212163981269867</v>
      </c>
      <c r="AB21" s="16"/>
      <c r="AC21" s="15">
        <f ca="1">COUNTIF(AE$11:AE20,"&gt;"&amp;Z21)</f>
        <v>3</v>
      </c>
      <c r="AD21" s="47">
        <f t="shared" ca="1" si="8"/>
        <v>19.522370912091247</v>
      </c>
      <c r="AE21" s="27">
        <f t="shared" ca="1" si="21"/>
        <v>135.14687733448736</v>
      </c>
      <c r="AF21" s="27">
        <f t="shared" ca="1" si="9"/>
        <v>13.84943647410752</v>
      </c>
      <c r="AG21" s="27">
        <f t="shared" ca="1" si="10"/>
        <v>148.99631380859489</v>
      </c>
      <c r="AH21" s="47">
        <f t="shared" ca="1" si="22"/>
        <v>0</v>
      </c>
      <c r="AI21" s="16"/>
      <c r="AJ21" s="15">
        <f t="shared" ca="1" si="11"/>
        <v>3</v>
      </c>
      <c r="AK21" s="47">
        <f t="shared" ca="1" si="12"/>
        <v>31.934026671701318</v>
      </c>
      <c r="AL21" s="6">
        <v>11</v>
      </c>
      <c r="AM21" s="27">
        <f t="shared" ca="1" si="13"/>
        <v>49.206683479653705</v>
      </c>
      <c r="AN21" s="27" t="str">
        <f t="shared" ca="1" si="13"/>
        <v/>
      </c>
      <c r="AO21" s="27" t="str">
        <f t="shared" ca="1" si="13"/>
        <v/>
      </c>
      <c r="AP21" s="6"/>
      <c r="AQ21" s="6"/>
      <c r="CQ21" s="5"/>
    </row>
    <row r="22" spans="1:113" ht="13.9" customHeight="1" x14ac:dyDescent="0.2">
      <c r="A22" s="1"/>
      <c r="B22" s="7" t="s">
        <v>19</v>
      </c>
      <c r="C22" s="1"/>
      <c r="D22" s="1"/>
      <c r="E22" s="1"/>
      <c r="F22" s="1"/>
      <c r="G22" s="1"/>
      <c r="H22" s="27">
        <f t="shared" ca="1" si="14"/>
        <v>236.70271876121151</v>
      </c>
      <c r="I22" s="27">
        <f t="shared" ca="1" si="15"/>
        <v>409.86479689362716</v>
      </c>
      <c r="J22" s="27">
        <f t="shared" ca="1" si="16"/>
        <v>829.79170342906821</v>
      </c>
      <c r="K22" s="6">
        <v>12</v>
      </c>
      <c r="L22" s="27">
        <f t="shared" ca="1" si="0"/>
        <v>105.69109475939516</v>
      </c>
      <c r="M22" s="15" t="str">
        <f t="shared" ca="1" si="1"/>
        <v>E2</v>
      </c>
      <c r="N22" s="16"/>
      <c r="O22" s="15">
        <f ca="1">COUNTIF(Q$11:Q21,"&gt;"&amp;L22)</f>
        <v>1</v>
      </c>
      <c r="P22" s="47">
        <f t="shared" ca="1" si="2"/>
        <v>9.9324145686007341</v>
      </c>
      <c r="Q22" s="27">
        <f t="shared" ca="1" si="17"/>
        <v>115.62350932799589</v>
      </c>
      <c r="R22" s="27">
        <f t="shared" ca="1" si="3"/>
        <v>9.965751661604556E-4</v>
      </c>
      <c r="S22" s="27">
        <f t="shared" ca="1" si="4"/>
        <v>115.62450590316205</v>
      </c>
      <c r="T22" s="47">
        <f t="shared" ca="1" si="18"/>
        <v>0</v>
      </c>
      <c r="U22" s="16"/>
      <c r="V22" s="15">
        <f ca="1">COUNTIF(X$11:X21,"&gt;"&amp;S22)</f>
        <v>0</v>
      </c>
      <c r="W22" s="47">
        <f t="shared" ca="1" si="5"/>
        <v>5.1923406374498882E-7</v>
      </c>
      <c r="X22" s="27">
        <f t="shared" ca="1" si="19"/>
        <v>115.62450642239611</v>
      </c>
      <c r="Y22" s="27">
        <f t="shared" ca="1" si="6"/>
        <v>10.141339264131101</v>
      </c>
      <c r="Z22" s="27">
        <f t="shared" ca="1" si="7"/>
        <v>125.76584568652721</v>
      </c>
      <c r="AA22" s="47">
        <f t="shared" ca="1" si="20"/>
        <v>0</v>
      </c>
      <c r="AB22" s="16"/>
      <c r="AC22" s="15">
        <f ca="1">COUNTIF(AE$11:AE21,"&gt;"&amp;Z22)</f>
        <v>2</v>
      </c>
      <c r="AD22" s="47">
        <f t="shared" ca="1" si="8"/>
        <v>23.230468122067677</v>
      </c>
      <c r="AE22" s="27">
        <f t="shared" ca="1" si="21"/>
        <v>148.99631380859489</v>
      </c>
      <c r="AF22" s="27">
        <f t="shared" ca="1" si="9"/>
        <v>10.000341029185552</v>
      </c>
      <c r="AG22" s="27">
        <f t="shared" ca="1" si="10"/>
        <v>158.99665483778045</v>
      </c>
      <c r="AH22" s="47">
        <f t="shared" ca="1" si="22"/>
        <v>0</v>
      </c>
      <c r="AI22" s="16"/>
      <c r="AJ22" s="15">
        <f t="shared" ca="1" si="11"/>
        <v>3</v>
      </c>
      <c r="AK22" s="47">
        <f t="shared" ca="1" si="12"/>
        <v>33.162883209902475</v>
      </c>
      <c r="AL22" s="6">
        <v>12</v>
      </c>
      <c r="AM22" s="27" t="str">
        <f t="shared" ca="1" si="13"/>
        <v/>
      </c>
      <c r="AN22" s="27">
        <f t="shared" ca="1" si="13"/>
        <v>53.305560078385298</v>
      </c>
      <c r="AO22" s="27" t="str">
        <f t="shared" ca="1" si="13"/>
        <v/>
      </c>
      <c r="AP22" s="6"/>
      <c r="AQ22" s="6"/>
      <c r="CQ22" s="5"/>
      <c r="DE22" s="5"/>
      <c r="DF22" s="5"/>
      <c r="DG22" s="5"/>
      <c r="DH22" s="5"/>
      <c r="DI22" s="5"/>
    </row>
    <row r="23" spans="1:113" ht="13.9" customHeight="1" x14ac:dyDescent="0.2">
      <c r="A23" s="1"/>
      <c r="B23" s="10">
        <v>95</v>
      </c>
      <c r="C23" s="1"/>
      <c r="D23" s="13" t="s">
        <v>33</v>
      </c>
      <c r="E23" s="21">
        <f ca="1">(AG110-AG20)/(COUNT($AM$20:$AN$110))</f>
        <v>12.319672948843216</v>
      </c>
      <c r="F23" s="1" t="s">
        <v>21</v>
      </c>
      <c r="G23" s="1"/>
      <c r="H23" s="27">
        <f t="shared" ca="1" si="14"/>
        <v>243.27656938797259</v>
      </c>
      <c r="I23" s="27">
        <f t="shared" ca="1" si="15"/>
        <v>410.95949326409385</v>
      </c>
      <c r="J23" s="27">
        <f t="shared" ca="1" si="16"/>
        <v>979.10196124885624</v>
      </c>
      <c r="K23" s="6">
        <v>13</v>
      </c>
      <c r="L23" s="27">
        <f t="shared" ca="1" si="0"/>
        <v>114.89248850111686</v>
      </c>
      <c r="M23" s="15" t="str">
        <f t="shared" ca="1" si="1"/>
        <v>E1</v>
      </c>
      <c r="N23" s="16"/>
      <c r="O23" s="15">
        <f ca="1">COUNTIF(Q$11:Q22,"&gt;"&amp;L23)</f>
        <v>1</v>
      </c>
      <c r="P23" s="47">
        <f t="shared" ca="1" si="2"/>
        <v>0.73201740204518728</v>
      </c>
      <c r="Q23" s="27">
        <f t="shared" ca="1" si="17"/>
        <v>115.62450590316205</v>
      </c>
      <c r="R23" s="27">
        <f t="shared" ca="1" si="3"/>
        <v>7.3887248219511559</v>
      </c>
      <c r="S23" s="27">
        <f t="shared" ca="1" si="4"/>
        <v>123.0132307251132</v>
      </c>
      <c r="T23" s="47">
        <f t="shared" ca="1" si="18"/>
        <v>0</v>
      </c>
      <c r="U23" s="16"/>
      <c r="V23" s="15">
        <f ca="1">COUNTIF(X$11:X22,"&gt;"&amp;S23)</f>
        <v>0</v>
      </c>
      <c r="W23" s="47">
        <f t="shared" ca="1" si="5"/>
        <v>2.752614961414011</v>
      </c>
      <c r="X23" s="27">
        <f t="shared" ca="1" si="19"/>
        <v>125.76584568652721</v>
      </c>
      <c r="Y23" s="27">
        <f t="shared" ca="1" si="6"/>
        <v>1.0031534923317616E-3</v>
      </c>
      <c r="Z23" s="27">
        <f t="shared" ca="1" si="7"/>
        <v>125.76684884001955</v>
      </c>
      <c r="AA23" s="47">
        <f t="shared" ca="1" si="20"/>
        <v>0</v>
      </c>
      <c r="AB23" s="16"/>
      <c r="AC23" s="15">
        <f ca="1">COUNTIF(AE$11:AE22,"&gt;"&amp;Z23)</f>
        <v>3</v>
      </c>
      <c r="AD23" s="47">
        <f t="shared" ca="1" si="8"/>
        <v>33.229805997760906</v>
      </c>
      <c r="AE23" s="27">
        <f t="shared" ca="1" si="21"/>
        <v>158.99665483778045</v>
      </c>
      <c r="AF23" s="27">
        <f t="shared" ca="1" si="9"/>
        <v>14.194467029841855</v>
      </c>
      <c r="AG23" s="27">
        <f t="shared" ca="1" si="10"/>
        <v>173.19112186762231</v>
      </c>
      <c r="AH23" s="47">
        <f t="shared" ca="1" si="22"/>
        <v>0</v>
      </c>
      <c r="AI23" s="16"/>
      <c r="AJ23" s="15">
        <f t="shared" ca="1" si="11"/>
        <v>4</v>
      </c>
      <c r="AK23" s="47">
        <f t="shared" ca="1" si="12"/>
        <v>36.714438361220104</v>
      </c>
      <c r="AL23" s="6">
        <v>13</v>
      </c>
      <c r="AM23" s="27">
        <f t="shared" ca="1" si="13"/>
        <v>58.298633366505456</v>
      </c>
      <c r="AN23" s="27" t="str">
        <f t="shared" ca="1" si="13"/>
        <v/>
      </c>
      <c r="AO23" s="27" t="str">
        <f t="shared" ca="1" si="13"/>
        <v/>
      </c>
      <c r="AP23" s="6"/>
      <c r="AQ23" s="6"/>
      <c r="CQ23" s="5"/>
      <c r="DF23" s="5"/>
      <c r="DG23" s="5"/>
      <c r="DH23" s="5"/>
      <c r="DI23" s="5"/>
    </row>
    <row r="24" spans="1:113" ht="13.9" customHeight="1" x14ac:dyDescent="0.2">
      <c r="A24" s="1"/>
      <c r="B24" s="1"/>
      <c r="C24" s="1"/>
      <c r="D24" s="13" t="s">
        <v>34</v>
      </c>
      <c r="E24" s="21">
        <f ca="1">60/E23</f>
        <v>4.8702591577833925</v>
      </c>
      <c r="F24" s="1" t="s">
        <v>36</v>
      </c>
      <c r="G24" s="1"/>
      <c r="H24" s="27">
        <f t="shared" ca="1" si="14"/>
        <v>266.71081698639341</v>
      </c>
      <c r="I24" s="27">
        <f t="shared" ca="1" si="15"/>
        <v>433.58636447486731</v>
      </c>
      <c r="J24" s="27">
        <f t="shared" ca="1" si="16"/>
        <v>1038.3011185943844</v>
      </c>
      <c r="K24" s="6">
        <v>14</v>
      </c>
      <c r="L24" s="27">
        <f t="shared" ca="1" si="0"/>
        <v>122.98025291135876</v>
      </c>
      <c r="M24" s="15" t="str">
        <f t="shared" ca="1" si="1"/>
        <v>E2</v>
      </c>
      <c r="N24" s="16"/>
      <c r="O24" s="15">
        <f ca="1">COUNTIF(Q$11:Q23,"&gt;"&amp;L24)</f>
        <v>0</v>
      </c>
      <c r="P24" s="47">
        <f t="shared" ca="1" si="2"/>
        <v>3.2977813754442309E-2</v>
      </c>
      <c r="Q24" s="27">
        <f t="shared" ca="1" si="17"/>
        <v>123.0132307251132</v>
      </c>
      <c r="R24" s="27">
        <f t="shared" ca="1" si="3"/>
        <v>9.9193854457083367E-4</v>
      </c>
      <c r="S24" s="27">
        <f t="shared" ca="1" si="4"/>
        <v>123.01422266365778</v>
      </c>
      <c r="T24" s="47">
        <f t="shared" ca="1" si="18"/>
        <v>0</v>
      </c>
      <c r="U24" s="16"/>
      <c r="V24" s="15">
        <f ca="1">COUNTIF(X$11:X23,"&gt;"&amp;S24)</f>
        <v>1</v>
      </c>
      <c r="W24" s="47">
        <f t="shared" ca="1" si="5"/>
        <v>2.7526261763617725</v>
      </c>
      <c r="X24" s="27">
        <f t="shared" ca="1" si="19"/>
        <v>125.76684884001955</v>
      </c>
      <c r="Y24" s="27">
        <f t="shared" ca="1" si="6"/>
        <v>12.569719265997717</v>
      </c>
      <c r="Z24" s="27">
        <f t="shared" ca="1" si="7"/>
        <v>138.33656810601727</v>
      </c>
      <c r="AA24" s="47">
        <f t="shared" ca="1" si="20"/>
        <v>0</v>
      </c>
      <c r="AB24" s="16"/>
      <c r="AC24" s="15">
        <f ca="1">COUNTIF(AE$11:AE23,"&gt;"&amp;Z24)</f>
        <v>2</v>
      </c>
      <c r="AD24" s="47">
        <f t="shared" ca="1" si="8"/>
        <v>34.854553761605047</v>
      </c>
      <c r="AE24" s="27">
        <f t="shared" ca="1" si="21"/>
        <v>173.19112186762231</v>
      </c>
      <c r="AF24" s="27">
        <f t="shared" ca="1" si="9"/>
        <v>5.6009439299228765</v>
      </c>
      <c r="AG24" s="27">
        <f t="shared" ca="1" si="10"/>
        <v>178.79206579754518</v>
      </c>
      <c r="AH24" s="47">
        <f t="shared" ca="1" si="22"/>
        <v>0</v>
      </c>
      <c r="AI24" s="16"/>
      <c r="AJ24" s="15">
        <f t="shared" ca="1" si="11"/>
        <v>3</v>
      </c>
      <c r="AK24" s="47">
        <f t="shared" ca="1" si="12"/>
        <v>37.640157751721262</v>
      </c>
      <c r="AL24" s="6">
        <v>14</v>
      </c>
      <c r="AM24" s="27" t="str">
        <f t="shared" ca="1" si="13"/>
        <v/>
      </c>
      <c r="AN24" s="27">
        <f t="shared" ca="1" si="13"/>
        <v>55.811812886186416</v>
      </c>
      <c r="AO24" s="27" t="str">
        <f t="shared" ca="1" si="13"/>
        <v/>
      </c>
      <c r="AP24" s="6"/>
      <c r="AQ24" s="6"/>
      <c r="CQ24" s="5"/>
      <c r="DF24" s="5"/>
      <c r="DG24" s="5"/>
      <c r="DH24" s="5"/>
      <c r="DI24" s="5"/>
    </row>
    <row r="25" spans="1:113" ht="13.9" customHeight="1" x14ac:dyDescent="0.2">
      <c r="A25" s="1"/>
      <c r="B25" s="1"/>
      <c r="C25" s="1"/>
      <c r="D25" s="13" t="s">
        <v>17</v>
      </c>
      <c r="E25" s="21">
        <f ca="1">AVERAGE(AJ21:AJ110)</f>
        <v>2.8</v>
      </c>
      <c r="F25" s="1" t="s">
        <v>37</v>
      </c>
      <c r="G25" s="1"/>
      <c r="H25" s="27">
        <f t="shared" ca="1" si="14"/>
        <v>270.50701159835029</v>
      </c>
      <c r="I25" s="27">
        <f t="shared" ca="1" si="15"/>
        <v>489.83725451581836</v>
      </c>
      <c r="J25" s="27">
        <f t="shared" ca="1" si="16"/>
        <v>1167.1605687650008</v>
      </c>
      <c r="K25" s="6">
        <v>15</v>
      </c>
      <c r="L25" s="27">
        <f t="shared" ca="1" si="0"/>
        <v>143.85273058106839</v>
      </c>
      <c r="M25" s="15" t="str">
        <f t="shared" ca="1" si="1"/>
        <v>E1</v>
      </c>
      <c r="N25" s="16"/>
      <c r="O25" s="15">
        <f ca="1">COUNTIF(Q$11:Q24,"&gt;"&amp;L25)</f>
        <v>0</v>
      </c>
      <c r="P25" s="47">
        <f t="shared" ca="1" si="2"/>
        <v>0</v>
      </c>
      <c r="Q25" s="27">
        <f t="shared" ca="1" si="17"/>
        <v>143.85273058106839</v>
      </c>
      <c r="R25" s="27">
        <f t="shared" ca="1" si="3"/>
        <v>10.338252226753156</v>
      </c>
      <c r="S25" s="27">
        <f t="shared" ca="1" si="4"/>
        <v>154.19098280782154</v>
      </c>
      <c r="T25" s="47">
        <f t="shared" ca="1" si="18"/>
        <v>20.83850791741061</v>
      </c>
      <c r="U25" s="16"/>
      <c r="V25" s="15">
        <f ca="1">COUNTIF(X$11:X24,"&gt;"&amp;S25)</f>
        <v>0</v>
      </c>
      <c r="W25" s="47">
        <f t="shared" ca="1" si="5"/>
        <v>0</v>
      </c>
      <c r="X25" s="27">
        <f t="shared" ca="1" si="19"/>
        <v>154.19098280782154</v>
      </c>
      <c r="Y25" s="27">
        <f t="shared" ca="1" si="6"/>
        <v>1.0160159574258627E-3</v>
      </c>
      <c r="Z25" s="27">
        <f t="shared" ca="1" si="7"/>
        <v>154.19199882377896</v>
      </c>
      <c r="AA25" s="47">
        <f t="shared" ca="1" si="20"/>
        <v>15.854414701804274</v>
      </c>
      <c r="AB25" s="16"/>
      <c r="AC25" s="15">
        <f ca="1">COUNTIF(AE$11:AE24,"&gt;"&amp;Z25)</f>
        <v>2</v>
      </c>
      <c r="AD25" s="47">
        <f t="shared" ca="1" si="8"/>
        <v>24.600066973766218</v>
      </c>
      <c r="AE25" s="27">
        <f t="shared" ca="1" si="21"/>
        <v>178.79206579754518</v>
      </c>
      <c r="AF25" s="27">
        <f t="shared" ca="1" si="9"/>
        <v>14.863165497250048</v>
      </c>
      <c r="AG25" s="27">
        <f t="shared" ca="1" si="10"/>
        <v>193.65523129479521</v>
      </c>
      <c r="AH25" s="47">
        <f t="shared" ca="1" si="22"/>
        <v>0</v>
      </c>
      <c r="AI25" s="16"/>
      <c r="AJ25" s="15">
        <f t="shared" ca="1" si="11"/>
        <v>2</v>
      </c>
      <c r="AK25" s="47">
        <f t="shared" ca="1" si="12"/>
        <v>24.600066973766218</v>
      </c>
      <c r="AL25" s="6">
        <v>15</v>
      </c>
      <c r="AM25" s="27">
        <f t="shared" ca="1" si="13"/>
        <v>49.802500713726829</v>
      </c>
      <c r="AN25" s="27" t="str">
        <f t="shared" ca="1" si="13"/>
        <v/>
      </c>
      <c r="AO25" s="27" t="str">
        <f t="shared" ca="1" si="13"/>
        <v/>
      </c>
      <c r="AP25" s="6"/>
      <c r="AQ25" s="6"/>
      <c r="CQ25" s="5"/>
      <c r="DF25" s="5"/>
      <c r="DG25" s="5"/>
      <c r="DH25" s="5"/>
    </row>
    <row r="26" spans="1:113" ht="13.9" customHeight="1" x14ac:dyDescent="0.2">
      <c r="A26" s="1"/>
      <c r="B26" s="1"/>
      <c r="C26" s="1"/>
      <c r="D26" s="13" t="s">
        <v>18</v>
      </c>
      <c r="E26" s="22">
        <f ca="1">PERCENTILE(AJ21:AJ110,B23/100)</f>
        <v>6.5499999999999972</v>
      </c>
      <c r="F26" s="1" t="s">
        <v>37</v>
      </c>
      <c r="G26" s="1"/>
      <c r="H26" s="27">
        <f t="shared" ca="1" si="14"/>
        <v>274.64130583784606</v>
      </c>
      <c r="I26" s="27">
        <f t="shared" ca="1" si="15"/>
        <v>580.01397462410716</v>
      </c>
      <c r="J26" s="27">
        <f t="shared" ca="1" si="16"/>
        <v>1193.0609296190423</v>
      </c>
      <c r="K26" s="6">
        <v>16</v>
      </c>
      <c r="L26" s="27">
        <f t="shared" ca="1" si="0"/>
        <v>146.35432616125067</v>
      </c>
      <c r="M26" s="15" t="str">
        <f t="shared" ca="1" si="1"/>
        <v>E2</v>
      </c>
      <c r="N26" s="16"/>
      <c r="O26" s="15">
        <f ca="1">COUNTIF(Q$11:Q25,"&gt;"&amp;L26)</f>
        <v>0</v>
      </c>
      <c r="P26" s="47">
        <f t="shared" ca="1" si="2"/>
        <v>7.8366566465708729</v>
      </c>
      <c r="Q26" s="27">
        <f t="shared" ca="1" si="17"/>
        <v>154.19098280782154</v>
      </c>
      <c r="R26" s="27">
        <f t="shared" ca="1" si="3"/>
        <v>1.0086296180676912E-3</v>
      </c>
      <c r="S26" s="27">
        <f t="shared" ca="1" si="4"/>
        <v>154.19199143743961</v>
      </c>
      <c r="T26" s="47">
        <f t="shared" ca="1" si="18"/>
        <v>0</v>
      </c>
      <c r="U26" s="16"/>
      <c r="V26" s="15">
        <f ca="1">COUNTIF(X$11:X25,"&gt;"&amp;S26)</f>
        <v>0</v>
      </c>
      <c r="W26" s="47">
        <f t="shared" ca="1" si="5"/>
        <v>7.3863393481587991E-6</v>
      </c>
      <c r="X26" s="27">
        <f t="shared" ca="1" si="19"/>
        <v>154.19199882377896</v>
      </c>
      <c r="Y26" s="27">
        <f t="shared" ca="1" si="6"/>
        <v>0.67914492971926421</v>
      </c>
      <c r="Z26" s="27">
        <f t="shared" ca="1" si="7"/>
        <v>154.87114375349822</v>
      </c>
      <c r="AA26" s="47">
        <f t="shared" ca="1" si="20"/>
        <v>0</v>
      </c>
      <c r="AB26" s="16"/>
      <c r="AC26" s="15">
        <f ca="1">COUNTIF(AE$11:AE25,"&gt;"&amp;Z26)</f>
        <v>3</v>
      </c>
      <c r="AD26" s="47">
        <f t="shared" ca="1" si="8"/>
        <v>38.784087541296998</v>
      </c>
      <c r="AE26" s="27">
        <f t="shared" ca="1" si="21"/>
        <v>193.65523129479521</v>
      </c>
      <c r="AF26" s="27">
        <f t="shared" ca="1" si="9"/>
        <v>6.9961704283639916</v>
      </c>
      <c r="AG26" s="27">
        <f t="shared" ca="1" si="10"/>
        <v>200.65140172315921</v>
      </c>
      <c r="AH26" s="47">
        <f t="shared" ca="1" si="22"/>
        <v>0</v>
      </c>
      <c r="AI26" s="16"/>
      <c r="AJ26" s="15">
        <f t="shared" ca="1" si="11"/>
        <v>3</v>
      </c>
      <c r="AK26" s="47">
        <f t="shared" ca="1" si="12"/>
        <v>46.620751574207219</v>
      </c>
      <c r="AL26" s="6">
        <v>16</v>
      </c>
      <c r="AM26" s="27" t="str">
        <f t="shared" ca="1" si="13"/>
        <v/>
      </c>
      <c r="AN26" s="27">
        <f t="shared" ca="1" si="13"/>
        <v>54.297075561908542</v>
      </c>
      <c r="AO26" s="27" t="str">
        <f t="shared" ca="1" si="13"/>
        <v/>
      </c>
      <c r="AP26" s="6"/>
      <c r="AQ26" s="6"/>
      <c r="CQ26" s="5"/>
      <c r="DF26" s="5"/>
      <c r="DG26" s="5"/>
      <c r="DH26" s="5"/>
    </row>
    <row r="27" spans="1:113" ht="13.9" customHeight="1" x14ac:dyDescent="0.2">
      <c r="A27" s="1"/>
      <c r="B27" s="1"/>
      <c r="C27" s="1"/>
      <c r="D27" s="13" t="s">
        <v>52</v>
      </c>
      <c r="E27" s="21">
        <f ca="1">AVERAGE(AM21:AM110)</f>
        <v>58.709412274836694</v>
      </c>
      <c r="F27" s="1" t="s">
        <v>21</v>
      </c>
      <c r="G27" s="1"/>
      <c r="H27" s="27">
        <f t="shared" ca="1" si="14"/>
        <v>291.92232837426678</v>
      </c>
      <c r="I27" s="27">
        <f t="shared" ca="1" si="15"/>
        <v>612.05042445473691</v>
      </c>
      <c r="J27" s="27">
        <f t="shared" ca="1" si="16"/>
        <v>1217.3350711238998</v>
      </c>
      <c r="K27" s="6">
        <v>17</v>
      </c>
      <c r="L27" s="27">
        <f t="shared" ca="1" si="0"/>
        <v>146.65538417712577</v>
      </c>
      <c r="M27" s="15" t="str">
        <f t="shared" ca="1" si="1"/>
        <v>E2r</v>
      </c>
      <c r="N27" s="16"/>
      <c r="O27" s="15">
        <f ca="1">COUNTIF(Q$11:Q26,"&gt;"&amp;L27)</f>
        <v>1</v>
      </c>
      <c r="P27" s="47">
        <f t="shared" ca="1" si="2"/>
        <v>7.5366072603138434</v>
      </c>
      <c r="Q27" s="27">
        <f t="shared" ca="1" si="17"/>
        <v>154.19199143743961</v>
      </c>
      <c r="R27" s="27">
        <f t="shared" ca="1" si="3"/>
        <v>0</v>
      </c>
      <c r="S27" s="27">
        <f t="shared" ca="1" si="4"/>
        <v>154.19199143743961</v>
      </c>
      <c r="T27" s="47">
        <f t="shared" ca="1" si="18"/>
        <v>0</v>
      </c>
      <c r="U27" s="16"/>
      <c r="V27" s="15">
        <f ca="1">COUNTIF(X$11:X26,"&gt;"&amp;S27)</f>
        <v>1</v>
      </c>
      <c r="W27" s="47">
        <f t="shared" ca="1" si="5"/>
        <v>0.67915231605860527</v>
      </c>
      <c r="X27" s="27">
        <f t="shared" ca="1" si="19"/>
        <v>154.87114375349822</v>
      </c>
      <c r="Y27" s="27">
        <f t="shared" ca="1" si="6"/>
        <v>0</v>
      </c>
      <c r="Z27" s="27">
        <f t="shared" ca="1" si="7"/>
        <v>154.87114375349822</v>
      </c>
      <c r="AA27" s="47">
        <f t="shared" ca="1" si="20"/>
        <v>0</v>
      </c>
      <c r="AB27" s="16"/>
      <c r="AC27" s="15">
        <f ca="1">COUNTIF(AE$11:AE26,"&gt;"&amp;Z27)</f>
        <v>4</v>
      </c>
      <c r="AD27" s="47">
        <f t="shared" ca="1" si="8"/>
        <v>45.780257969660994</v>
      </c>
      <c r="AE27" s="27">
        <f t="shared" ca="1" si="21"/>
        <v>200.65140172315921</v>
      </c>
      <c r="AF27" s="27">
        <f t="shared" ca="1" si="9"/>
        <v>3.9465831618821068</v>
      </c>
      <c r="AG27" s="27">
        <f t="shared" ca="1" si="10"/>
        <v>204.59798488504131</v>
      </c>
      <c r="AH27" s="47">
        <f t="shared" ca="1" si="22"/>
        <v>0</v>
      </c>
      <c r="AI27" s="16"/>
      <c r="AJ27" s="15">
        <f t="shared" ca="1" si="11"/>
        <v>6</v>
      </c>
      <c r="AK27" s="47">
        <f t="shared" ca="1" si="12"/>
        <v>53.996017546033443</v>
      </c>
      <c r="AL27" s="6">
        <v>17</v>
      </c>
      <c r="AM27" s="27" t="str">
        <f t="shared" ca="1" si="13"/>
        <v/>
      </c>
      <c r="AN27" s="27" t="str">
        <f t="shared" ca="1" si="13"/>
        <v/>
      </c>
      <c r="AO27" s="27">
        <f t="shared" ca="1" si="13"/>
        <v>57.942600707915545</v>
      </c>
      <c r="AP27" s="6"/>
      <c r="AQ27" s="6"/>
      <c r="CQ27" s="5"/>
      <c r="DG27" s="5"/>
    </row>
    <row r="28" spans="1:113" ht="13.9" customHeight="1" x14ac:dyDescent="0.2">
      <c r="A28" s="1"/>
      <c r="B28" s="1"/>
      <c r="C28" s="1"/>
      <c r="D28" s="13" t="s">
        <v>53</v>
      </c>
      <c r="E28" s="21">
        <f ca="1">PERCENTILE(AM21:AM110,B23/100)</f>
        <v>86.763291961879759</v>
      </c>
      <c r="F28" s="1" t="s">
        <v>21</v>
      </c>
      <c r="G28" s="1"/>
      <c r="H28" s="27">
        <f t="shared" ca="1" si="14"/>
        <v>315.90265440084659</v>
      </c>
      <c r="I28" s="27">
        <f t="shared" ca="1" si="15"/>
        <v>627.60704922542004</v>
      </c>
      <c r="J28" s="27">
        <f t="shared" ca="1" si="16"/>
        <v>1329.2770289024086</v>
      </c>
      <c r="K28" s="6">
        <v>18</v>
      </c>
      <c r="L28" s="27">
        <f t="shared" ca="1" si="0"/>
        <v>175.93299243149821</v>
      </c>
      <c r="M28" s="15" t="str">
        <f t="shared" ca="1" si="1"/>
        <v>E1</v>
      </c>
      <c r="N28" s="16"/>
      <c r="O28" s="15">
        <f ca="1">COUNTIF(Q$11:Q27,"&gt;"&amp;L28)</f>
        <v>0</v>
      </c>
      <c r="P28" s="47">
        <f t="shared" ca="1" si="2"/>
        <v>0</v>
      </c>
      <c r="Q28" s="27">
        <f t="shared" ca="1" si="17"/>
        <v>175.93299243149821</v>
      </c>
      <c r="R28" s="27">
        <f t="shared" ca="1" si="3"/>
        <v>11.094842225561361</v>
      </c>
      <c r="S28" s="27">
        <f t="shared" ca="1" si="4"/>
        <v>187.02783465705957</v>
      </c>
      <c r="T28" s="47">
        <f t="shared" ca="1" si="18"/>
        <v>21.741000994058595</v>
      </c>
      <c r="U28" s="16"/>
      <c r="V28" s="15">
        <f ca="1">COUNTIF(X$11:X27,"&gt;"&amp;S28)</f>
        <v>0</v>
      </c>
      <c r="W28" s="47">
        <f t="shared" ca="1" si="5"/>
        <v>0</v>
      </c>
      <c r="X28" s="27">
        <f t="shared" ca="1" si="19"/>
        <v>187.02783465705957</v>
      </c>
      <c r="Y28" s="27">
        <f t="shared" ca="1" si="6"/>
        <v>9.7609954281555999E-4</v>
      </c>
      <c r="Z28" s="27">
        <f t="shared" ca="1" si="7"/>
        <v>187.02881075660238</v>
      </c>
      <c r="AA28" s="47">
        <f t="shared" ca="1" si="20"/>
        <v>32.156690903561355</v>
      </c>
      <c r="AB28" s="16"/>
      <c r="AC28" s="15">
        <f ca="1">COUNTIF(AE$11:AE27,"&gt;"&amp;Z28)</f>
        <v>2</v>
      </c>
      <c r="AD28" s="47">
        <f t="shared" ca="1" si="8"/>
        <v>17.569174128438931</v>
      </c>
      <c r="AE28" s="27">
        <f t="shared" ca="1" si="21"/>
        <v>204.59798488504131</v>
      </c>
      <c r="AF28" s="27">
        <f t="shared" ca="1" si="9"/>
        <v>15.80105779273131</v>
      </c>
      <c r="AG28" s="27">
        <f t="shared" ca="1" si="10"/>
        <v>220.39904267777263</v>
      </c>
      <c r="AH28" s="47">
        <f t="shared" ca="1" si="22"/>
        <v>0</v>
      </c>
      <c r="AI28" s="16"/>
      <c r="AJ28" s="15">
        <f t="shared" ca="1" si="11"/>
        <v>2</v>
      </c>
      <c r="AK28" s="47">
        <f t="shared" ca="1" si="12"/>
        <v>17.569174128438931</v>
      </c>
      <c r="AL28" s="6">
        <v>18</v>
      </c>
      <c r="AM28" s="27">
        <f t="shared" ca="1" si="13"/>
        <v>44.46605024627442</v>
      </c>
      <c r="AN28" s="27" t="str">
        <f t="shared" ca="1" si="13"/>
        <v/>
      </c>
      <c r="AO28" s="27" t="str">
        <f t="shared" ca="1" si="13"/>
        <v/>
      </c>
      <c r="AP28" s="6"/>
      <c r="AQ28" s="6"/>
      <c r="CQ28" s="5"/>
      <c r="DG28" s="5"/>
    </row>
    <row r="29" spans="1:113" ht="13.9" customHeight="1" x14ac:dyDescent="0.2">
      <c r="A29" s="1"/>
      <c r="B29" s="1"/>
      <c r="C29" s="1"/>
      <c r="D29" s="13" t="s">
        <v>54</v>
      </c>
      <c r="E29" s="21">
        <f ca="1">AVERAGE(AN21:AN110)</f>
        <v>52.620128277868041</v>
      </c>
      <c r="F29" s="1" t="s">
        <v>21</v>
      </c>
      <c r="G29" s="1"/>
      <c r="H29" s="27">
        <f t="shared" ca="1" si="14"/>
        <v>362.39994465750283</v>
      </c>
      <c r="I29" s="27">
        <f t="shared" ca="1" si="15"/>
        <v>654.63353421363479</v>
      </c>
      <c r="J29" s="27">
        <f t="shared" ca="1" si="16"/>
        <v>1346.9592670424295</v>
      </c>
      <c r="K29" s="6">
        <v>19</v>
      </c>
      <c r="L29" s="27">
        <f t="shared" ca="1" si="0"/>
        <v>196.03728472442182</v>
      </c>
      <c r="M29" s="15" t="str">
        <f t="shared" ca="1" si="1"/>
        <v>E1</v>
      </c>
      <c r="N29" s="16"/>
      <c r="O29" s="15">
        <f ca="1">COUNTIF(Q$11:Q28,"&gt;"&amp;L29)</f>
        <v>0</v>
      </c>
      <c r="P29" s="47">
        <f t="shared" ca="1" si="2"/>
        <v>0</v>
      </c>
      <c r="Q29" s="27">
        <f t="shared" ca="1" si="17"/>
        <v>196.03728472442182</v>
      </c>
      <c r="R29" s="27">
        <f t="shared" ca="1" si="3"/>
        <v>9.3864701840000961</v>
      </c>
      <c r="S29" s="27">
        <f t="shared" ca="1" si="4"/>
        <v>205.42375490842193</v>
      </c>
      <c r="T29" s="47">
        <f t="shared" ca="1" si="18"/>
        <v>9.009450067362252</v>
      </c>
      <c r="U29" s="16"/>
      <c r="V29" s="15">
        <f ca="1">COUNTIF(X$11:X28,"&gt;"&amp;S29)</f>
        <v>0</v>
      </c>
      <c r="W29" s="47">
        <f t="shared" ca="1" si="5"/>
        <v>0</v>
      </c>
      <c r="X29" s="27">
        <f t="shared" ca="1" si="19"/>
        <v>205.42375490842193</v>
      </c>
      <c r="Y29" s="27">
        <f t="shared" ca="1" si="6"/>
        <v>9.7808611337702974E-4</v>
      </c>
      <c r="Z29" s="27">
        <f t="shared" ca="1" si="7"/>
        <v>205.4247329945353</v>
      </c>
      <c r="AA29" s="47">
        <f t="shared" ca="1" si="20"/>
        <v>18.394944151819544</v>
      </c>
      <c r="AB29" s="16"/>
      <c r="AC29" s="15">
        <f ca="1">COUNTIF(AE$11:AE28,"&gt;"&amp;Z29)</f>
        <v>0</v>
      </c>
      <c r="AD29" s="47">
        <f t="shared" ca="1" si="8"/>
        <v>14.974309683237323</v>
      </c>
      <c r="AE29" s="27">
        <f t="shared" ca="1" si="21"/>
        <v>220.39904267777263</v>
      </c>
      <c r="AF29" s="27">
        <f t="shared" ca="1" si="9"/>
        <v>12.491125903372673</v>
      </c>
      <c r="AG29" s="27">
        <f t="shared" ca="1" si="10"/>
        <v>232.8901685811453</v>
      </c>
      <c r="AH29" s="47">
        <f t="shared" ca="1" si="22"/>
        <v>0</v>
      </c>
      <c r="AI29" s="16"/>
      <c r="AJ29" s="15">
        <f t="shared" ca="1" si="11"/>
        <v>0</v>
      </c>
      <c r="AK29" s="47">
        <f t="shared" ca="1" si="12"/>
        <v>14.974309683237323</v>
      </c>
      <c r="AL29" s="6">
        <v>19</v>
      </c>
      <c r="AM29" s="27">
        <f t="shared" ca="1" si="13"/>
        <v>36.85288385672348</v>
      </c>
      <c r="AN29" s="27" t="str">
        <f t="shared" ca="1" si="13"/>
        <v/>
      </c>
      <c r="AO29" s="27" t="str">
        <f t="shared" ca="1" si="13"/>
        <v/>
      </c>
      <c r="AP29" s="6"/>
      <c r="AQ29" s="6"/>
      <c r="CQ29" s="5"/>
      <c r="DG29" s="5"/>
    </row>
    <row r="30" spans="1:113" ht="13.9" customHeight="1" x14ac:dyDescent="0.2">
      <c r="A30" s="1"/>
      <c r="B30" s="1"/>
      <c r="C30" s="1"/>
      <c r="D30" s="13" t="s">
        <v>55</v>
      </c>
      <c r="E30" s="21">
        <f ca="1">PERCENTILE(AN21:AN110,B23/100)</f>
        <v>78.432719967139022</v>
      </c>
      <c r="F30" s="1" t="s">
        <v>21</v>
      </c>
      <c r="G30" s="1"/>
      <c r="H30" s="27">
        <f t="shared" ca="1" si="14"/>
        <v>368.51908800502639</v>
      </c>
      <c r="I30" s="27">
        <f t="shared" ca="1" si="15"/>
        <v>719.72553452446016</v>
      </c>
      <c r="J30" s="27">
        <f t="shared" ca="1" si="16"/>
        <v>1401.6712557178926</v>
      </c>
      <c r="K30" s="6">
        <v>20</v>
      </c>
      <c r="L30" s="27">
        <f t="shared" ca="1" si="0"/>
        <v>200.74108153863466</v>
      </c>
      <c r="M30" s="15" t="str">
        <f t="shared" ca="1" si="1"/>
        <v>E2r</v>
      </c>
      <c r="N30" s="16"/>
      <c r="O30" s="15">
        <f ca="1">COUNTIF(Q$11:Q29,"&gt;"&amp;L30)</f>
        <v>0</v>
      </c>
      <c r="P30" s="47">
        <f t="shared" ca="1" si="2"/>
        <v>4.6826733697872669</v>
      </c>
      <c r="Q30" s="27">
        <f t="shared" ca="1" si="17"/>
        <v>205.42375490842193</v>
      </c>
      <c r="R30" s="27">
        <f t="shared" ca="1" si="3"/>
        <v>0</v>
      </c>
      <c r="S30" s="27">
        <f t="shared" ca="1" si="4"/>
        <v>205.42375490842193</v>
      </c>
      <c r="T30" s="47">
        <f t="shared" ca="1" si="18"/>
        <v>0</v>
      </c>
      <c r="U30" s="16"/>
      <c r="V30" s="15">
        <f ca="1">COUNTIF(X$11:X29,"&gt;"&amp;S30)</f>
        <v>0</v>
      </c>
      <c r="W30" s="47">
        <f t="shared" ca="1" si="5"/>
        <v>9.7808611337768525E-4</v>
      </c>
      <c r="X30" s="27">
        <f t="shared" ca="1" si="19"/>
        <v>205.4247329945353</v>
      </c>
      <c r="Y30" s="27">
        <f t="shared" ca="1" si="6"/>
        <v>0</v>
      </c>
      <c r="Z30" s="27">
        <f t="shared" ca="1" si="7"/>
        <v>205.4247329945353</v>
      </c>
      <c r="AA30" s="47">
        <f t="shared" ca="1" si="20"/>
        <v>0</v>
      </c>
      <c r="AB30" s="16"/>
      <c r="AC30" s="15">
        <f ca="1">COUNTIF(AE$11:AE29,"&gt;"&amp;Z30)</f>
        <v>1</v>
      </c>
      <c r="AD30" s="47">
        <f t="shared" ca="1" si="8"/>
        <v>27.465435586609999</v>
      </c>
      <c r="AE30" s="27">
        <f t="shared" ca="1" si="21"/>
        <v>232.8901685811453</v>
      </c>
      <c r="AF30" s="27">
        <f t="shared" ca="1" si="9"/>
        <v>2.8428960326313248</v>
      </c>
      <c r="AG30" s="27">
        <f t="shared" ca="1" si="10"/>
        <v>235.73306461377663</v>
      </c>
      <c r="AH30" s="47">
        <f t="shared" ca="1" si="22"/>
        <v>0</v>
      </c>
      <c r="AI30" s="16"/>
      <c r="AJ30" s="15">
        <f t="shared" ca="1" si="11"/>
        <v>1</v>
      </c>
      <c r="AK30" s="47">
        <f t="shared" ca="1" si="12"/>
        <v>32.149087042510644</v>
      </c>
      <c r="AL30" s="6">
        <v>20</v>
      </c>
      <c r="AM30" s="27" t="str">
        <f t="shared" ca="1" si="13"/>
        <v/>
      </c>
      <c r="AN30" s="27" t="str">
        <f t="shared" ca="1" si="13"/>
        <v/>
      </c>
      <c r="AO30" s="27">
        <f t="shared" ca="1" si="13"/>
        <v>34.991983075141974</v>
      </c>
      <c r="AP30" s="6"/>
      <c r="AQ30" s="6"/>
      <c r="CQ30" s="5"/>
      <c r="DG30" s="5"/>
    </row>
    <row r="31" spans="1:113" ht="13.9" customHeight="1" x14ac:dyDescent="0.2">
      <c r="A31" s="1"/>
      <c r="B31" s="1"/>
      <c r="C31" s="1"/>
      <c r="D31" s="1"/>
      <c r="E31" s="1"/>
      <c r="F31" s="1"/>
      <c r="G31" s="1"/>
      <c r="H31" s="27">
        <f t="shared" ca="1" si="14"/>
        <v>374.25678581555314</v>
      </c>
      <c r="I31" s="27">
        <f t="shared" ca="1" si="15"/>
        <v>783.32710557050962</v>
      </c>
      <c r="J31" s="27">
        <f t="shared" ca="1" si="16"/>
        <v>1502.1229539013279</v>
      </c>
      <c r="K31" s="6">
        <v>21</v>
      </c>
      <c r="L31" s="27">
        <f t="shared" ca="1" si="0"/>
        <v>204.14763858365683</v>
      </c>
      <c r="M31" s="15" t="str">
        <f t="shared" ca="1" si="1"/>
        <v>E1</v>
      </c>
      <c r="N31" s="16"/>
      <c r="O31" s="15">
        <f ca="1">COUNTIF(Q$11:Q30,"&gt;"&amp;L31)</f>
        <v>1</v>
      </c>
      <c r="P31" s="47">
        <f t="shared" ca="1" si="2"/>
        <v>1.2761163247650984</v>
      </c>
      <c r="Q31" s="27">
        <f t="shared" ca="1" si="17"/>
        <v>205.42375490842193</v>
      </c>
      <c r="R31" s="27">
        <f t="shared" ca="1" si="3"/>
        <v>15.10408191388537</v>
      </c>
      <c r="S31" s="27">
        <f t="shared" ca="1" si="4"/>
        <v>220.52783682230731</v>
      </c>
      <c r="T31" s="47">
        <f t="shared" ca="1" si="18"/>
        <v>0</v>
      </c>
      <c r="U31" s="16"/>
      <c r="V31" s="15">
        <f ca="1">COUNTIF(X$11:X30,"&gt;"&amp;S31)</f>
        <v>0</v>
      </c>
      <c r="W31" s="47">
        <f t="shared" ca="1" si="5"/>
        <v>0</v>
      </c>
      <c r="X31" s="27">
        <f t="shared" ca="1" si="19"/>
        <v>220.52783682230731</v>
      </c>
      <c r="Y31" s="27">
        <f t="shared" ca="1" si="6"/>
        <v>1.0066610630072139E-3</v>
      </c>
      <c r="Z31" s="27">
        <f t="shared" ca="1" si="7"/>
        <v>220.52884348337031</v>
      </c>
      <c r="AA31" s="47">
        <f t="shared" ca="1" si="20"/>
        <v>15.103103827772003</v>
      </c>
      <c r="AB31" s="16"/>
      <c r="AC31" s="15">
        <f ca="1">COUNTIF(AE$11:AE30,"&gt;"&amp;Z31)</f>
        <v>1</v>
      </c>
      <c r="AD31" s="47">
        <f t="shared" ca="1" si="8"/>
        <v>15.204221130406324</v>
      </c>
      <c r="AE31" s="27">
        <f t="shared" ca="1" si="21"/>
        <v>235.73306461377663</v>
      </c>
      <c r="AF31" s="27">
        <f t="shared" ca="1" si="9"/>
        <v>13.378121548143216</v>
      </c>
      <c r="AG31" s="27">
        <f t="shared" ca="1" si="10"/>
        <v>249.11118616191985</v>
      </c>
      <c r="AH31" s="47">
        <f t="shared" ca="1" si="22"/>
        <v>0</v>
      </c>
      <c r="AI31" s="16"/>
      <c r="AJ31" s="15">
        <f t="shared" ca="1" si="11"/>
        <v>2</v>
      </c>
      <c r="AK31" s="47">
        <f t="shared" ca="1" si="12"/>
        <v>16.480337455171423</v>
      </c>
      <c r="AL31" s="6">
        <v>21</v>
      </c>
      <c r="AM31" s="27">
        <f t="shared" ref="AM31:AO50" ca="1" si="23">IF($M31=AM$10,$AG31-$L31,"")</f>
        <v>44.963547578263018</v>
      </c>
      <c r="AN31" s="27" t="str">
        <f t="shared" ca="1" si="23"/>
        <v/>
      </c>
      <c r="AO31" s="27" t="str">
        <f t="shared" ca="1" si="23"/>
        <v/>
      </c>
      <c r="AP31" s="6"/>
      <c r="AQ31" s="6"/>
      <c r="CQ31" s="5"/>
      <c r="DG31" s="5"/>
    </row>
    <row r="32" spans="1:113" ht="13.9" customHeight="1" x14ac:dyDescent="0.2">
      <c r="A32" s="1"/>
      <c r="B32" s="1"/>
      <c r="C32" s="1"/>
      <c r="D32" s="1"/>
      <c r="E32" s="1"/>
      <c r="F32" s="1"/>
      <c r="G32" s="1"/>
      <c r="H32" s="27">
        <f t="shared" ca="1" si="14"/>
        <v>409.90212997472923</v>
      </c>
      <c r="I32" s="27">
        <f t="shared" ca="1" si="15"/>
        <v>796.27274656327677</v>
      </c>
      <c r="J32" s="27">
        <f t="shared" ca="1" si="16"/>
        <v>1517.7683711728957</v>
      </c>
      <c r="K32" s="6">
        <v>22</v>
      </c>
      <c r="L32" s="27">
        <f t="shared" ca="1" si="0"/>
        <v>214.78859465317882</v>
      </c>
      <c r="M32" s="15" t="str">
        <f t="shared" ca="1" si="1"/>
        <v>E2r</v>
      </c>
      <c r="N32" s="16"/>
      <c r="O32" s="15">
        <f ca="1">COUNTIF(Q$11:Q31,"&gt;"&amp;L32)</f>
        <v>0</v>
      </c>
      <c r="P32" s="47">
        <f t="shared" ca="1" si="2"/>
        <v>5.7392421691284881</v>
      </c>
      <c r="Q32" s="27">
        <f t="shared" ca="1" si="17"/>
        <v>220.52783682230731</v>
      </c>
      <c r="R32" s="27">
        <f t="shared" ca="1" si="3"/>
        <v>0</v>
      </c>
      <c r="S32" s="27">
        <f t="shared" ca="1" si="4"/>
        <v>220.52783682230731</v>
      </c>
      <c r="T32" s="47">
        <f t="shared" ca="1" si="18"/>
        <v>0</v>
      </c>
      <c r="U32" s="16"/>
      <c r="V32" s="15">
        <f ca="1">COUNTIF(X$11:X31,"&gt;"&amp;S32)</f>
        <v>0</v>
      </c>
      <c r="W32" s="47">
        <f t="shared" ca="1" si="5"/>
        <v>1.0066610630019568E-3</v>
      </c>
      <c r="X32" s="27">
        <f t="shared" ca="1" si="19"/>
        <v>220.52884348337031</v>
      </c>
      <c r="Y32" s="27">
        <f t="shared" ca="1" si="6"/>
        <v>0</v>
      </c>
      <c r="Z32" s="27">
        <f t="shared" ca="1" si="7"/>
        <v>220.52884348337031</v>
      </c>
      <c r="AA32" s="47">
        <f t="shared" ca="1" si="20"/>
        <v>0</v>
      </c>
      <c r="AB32" s="16"/>
      <c r="AC32" s="15">
        <f ca="1">COUNTIF(AE$11:AE31,"&gt;"&amp;Z32)</f>
        <v>2</v>
      </c>
      <c r="AD32" s="47">
        <f t="shared" ca="1" si="8"/>
        <v>28.582342678549537</v>
      </c>
      <c r="AE32" s="27">
        <f t="shared" ca="1" si="21"/>
        <v>249.11118616191985</v>
      </c>
      <c r="AF32" s="27">
        <f t="shared" ca="1" si="9"/>
        <v>9.7108022367088616</v>
      </c>
      <c r="AG32" s="27">
        <f t="shared" ca="1" si="10"/>
        <v>258.82198839862872</v>
      </c>
      <c r="AH32" s="47">
        <f t="shared" ca="1" si="22"/>
        <v>0</v>
      </c>
      <c r="AI32" s="16"/>
      <c r="AJ32" s="15">
        <f t="shared" ca="1" si="11"/>
        <v>2</v>
      </c>
      <c r="AK32" s="47">
        <f t="shared" ca="1" si="12"/>
        <v>34.322591508741027</v>
      </c>
      <c r="AL32" s="6">
        <v>22</v>
      </c>
      <c r="AM32" s="27" t="str">
        <f t="shared" ca="1" si="23"/>
        <v/>
      </c>
      <c r="AN32" s="27" t="str">
        <f t="shared" ca="1" si="23"/>
        <v/>
      </c>
      <c r="AO32" s="27">
        <f t="shared" ca="1" si="23"/>
        <v>44.033393745449899</v>
      </c>
      <c r="AP32" s="6"/>
      <c r="AQ32" s="6"/>
      <c r="CQ32" s="5"/>
      <c r="DG32" s="5"/>
    </row>
    <row r="33" spans="1:113" ht="13.9" customHeight="1" x14ac:dyDescent="0.2">
      <c r="A33" s="1"/>
      <c r="B33" s="1"/>
      <c r="C33" s="1"/>
      <c r="D33" s="1"/>
      <c r="E33" s="1"/>
      <c r="F33" s="1"/>
      <c r="G33" s="1"/>
      <c r="H33" s="27">
        <f t="shared" ca="1" si="14"/>
        <v>414.12496506887294</v>
      </c>
      <c r="I33" s="27">
        <f t="shared" ca="1" si="15"/>
        <v>909.67584908785875</v>
      </c>
      <c r="J33" s="27">
        <f t="shared" ca="1" si="16"/>
        <v>1577.1495464768577</v>
      </c>
      <c r="K33" s="6">
        <v>23</v>
      </c>
      <c r="L33" s="27">
        <f t="shared" ca="1" si="0"/>
        <v>217.14086235859747</v>
      </c>
      <c r="M33" s="15" t="str">
        <f t="shared" ca="1" si="1"/>
        <v>E2</v>
      </c>
      <c r="N33" s="16"/>
      <c r="O33" s="15">
        <f ca="1">COUNTIF(Q$11:Q32,"&gt;"&amp;L33)</f>
        <v>1</v>
      </c>
      <c r="P33" s="47">
        <f t="shared" ca="1" si="2"/>
        <v>3.3869744637098336</v>
      </c>
      <c r="Q33" s="27">
        <f t="shared" ca="1" si="17"/>
        <v>220.52783682230731</v>
      </c>
      <c r="R33" s="27">
        <f t="shared" ca="1" si="3"/>
        <v>9.876562562879383E-4</v>
      </c>
      <c r="S33" s="27">
        <f t="shared" ca="1" si="4"/>
        <v>220.52882447856359</v>
      </c>
      <c r="T33" s="47">
        <f t="shared" ca="1" si="18"/>
        <v>0</v>
      </c>
      <c r="U33" s="16"/>
      <c r="V33" s="15">
        <f ca="1">COUNTIF(X$11:X32,"&gt;"&amp;S33)</f>
        <v>1</v>
      </c>
      <c r="W33" s="47">
        <f t="shared" ca="1" si="5"/>
        <v>1.900480671679361E-5</v>
      </c>
      <c r="X33" s="27">
        <f t="shared" ca="1" si="19"/>
        <v>220.52884348337031</v>
      </c>
      <c r="Y33" s="27">
        <f t="shared" ca="1" si="6"/>
        <v>22.518196869284012</v>
      </c>
      <c r="Z33" s="27">
        <f t="shared" ca="1" si="7"/>
        <v>243.04704035265434</v>
      </c>
      <c r="AA33" s="47">
        <f t="shared" ca="1" si="20"/>
        <v>0</v>
      </c>
      <c r="AB33" s="16"/>
      <c r="AC33" s="15">
        <f ca="1">COUNTIF(AE$11:AE32,"&gt;"&amp;Z33)</f>
        <v>1</v>
      </c>
      <c r="AD33" s="47">
        <f t="shared" ca="1" si="8"/>
        <v>15.774948045974384</v>
      </c>
      <c r="AE33" s="27">
        <f t="shared" ca="1" si="21"/>
        <v>258.82198839862872</v>
      </c>
      <c r="AF33" s="27">
        <f t="shared" ca="1" si="9"/>
        <v>6.3179737096296842</v>
      </c>
      <c r="AG33" s="27">
        <f t="shared" ca="1" si="10"/>
        <v>265.13996210825843</v>
      </c>
      <c r="AH33" s="47">
        <f t="shared" ca="1" si="22"/>
        <v>0</v>
      </c>
      <c r="AI33" s="16"/>
      <c r="AJ33" s="15">
        <f t="shared" ca="1" si="11"/>
        <v>3</v>
      </c>
      <c r="AK33" s="47">
        <f t="shared" ca="1" si="12"/>
        <v>19.161941514490934</v>
      </c>
      <c r="AL33" s="6">
        <v>23</v>
      </c>
      <c r="AM33" s="27" t="str">
        <f t="shared" ca="1" si="23"/>
        <v/>
      </c>
      <c r="AN33" s="27">
        <f t="shared" ca="1" si="23"/>
        <v>47.999099749660957</v>
      </c>
      <c r="AO33" s="27" t="str">
        <f t="shared" ca="1" si="23"/>
        <v/>
      </c>
      <c r="AP33" s="6"/>
      <c r="AQ33" s="6"/>
      <c r="CQ33" s="5"/>
      <c r="DG33" s="5"/>
    </row>
    <row r="34" spans="1:113" ht="13.9" customHeight="1" x14ac:dyDescent="0.2">
      <c r="A34" s="1"/>
      <c r="B34" s="1"/>
      <c r="C34" s="1"/>
      <c r="D34" s="1"/>
      <c r="E34" s="1"/>
      <c r="F34" s="1"/>
      <c r="G34" s="1"/>
      <c r="H34" s="27">
        <f t="shared" ca="1" si="14"/>
        <v>423.16809850645899</v>
      </c>
      <c r="I34" s="27">
        <f t="shared" ca="1" si="15"/>
        <v>992.38264455066405</v>
      </c>
      <c r="J34" s="27">
        <f t="shared" ca="1" si="16"/>
        <v>1636.1548585945434</v>
      </c>
      <c r="K34" s="6">
        <v>24</v>
      </c>
      <c r="L34" s="27">
        <f t="shared" ca="1" si="0"/>
        <v>219.06901988372755</v>
      </c>
      <c r="M34" s="15" t="str">
        <f t="shared" ca="1" si="1"/>
        <v>E2r</v>
      </c>
      <c r="N34" s="16"/>
      <c r="O34" s="15">
        <f ca="1">COUNTIF(Q$11:Q33,"&gt;"&amp;L34)</f>
        <v>2</v>
      </c>
      <c r="P34" s="47">
        <f t="shared" ca="1" si="2"/>
        <v>1.4598045948360436</v>
      </c>
      <c r="Q34" s="27">
        <f t="shared" ca="1" si="17"/>
        <v>220.52882447856359</v>
      </c>
      <c r="R34" s="27">
        <f t="shared" ca="1" si="3"/>
        <v>0</v>
      </c>
      <c r="S34" s="27">
        <f t="shared" ca="1" si="4"/>
        <v>220.52882447856359</v>
      </c>
      <c r="T34" s="47">
        <f t="shared" ca="1" si="18"/>
        <v>0</v>
      </c>
      <c r="U34" s="16"/>
      <c r="V34" s="15">
        <f ca="1">COUNTIF(X$11:X33,"&gt;"&amp;S34)</f>
        <v>2</v>
      </c>
      <c r="W34" s="47">
        <f t="shared" ca="1" si="5"/>
        <v>22.518215874090743</v>
      </c>
      <c r="X34" s="27">
        <f t="shared" ca="1" si="19"/>
        <v>243.04704035265434</v>
      </c>
      <c r="Y34" s="27">
        <f t="shared" ca="1" si="6"/>
        <v>0</v>
      </c>
      <c r="Z34" s="27">
        <f t="shared" ca="1" si="7"/>
        <v>243.04704035265434</v>
      </c>
      <c r="AA34" s="47">
        <f t="shared" ca="1" si="20"/>
        <v>0</v>
      </c>
      <c r="AB34" s="16"/>
      <c r="AC34" s="15">
        <f ca="1">COUNTIF(AE$11:AE33,"&gt;"&amp;Z34)</f>
        <v>2</v>
      </c>
      <c r="AD34" s="47">
        <f t="shared" ca="1" si="8"/>
        <v>22.092921755604095</v>
      </c>
      <c r="AE34" s="27">
        <f t="shared" ca="1" si="21"/>
        <v>265.13996210825843</v>
      </c>
      <c r="AF34" s="27">
        <f t="shared" ca="1" si="9"/>
        <v>4.3173356214497192</v>
      </c>
      <c r="AG34" s="27">
        <f t="shared" ca="1" si="10"/>
        <v>269.45729772970816</v>
      </c>
      <c r="AH34" s="47">
        <f t="shared" ca="1" si="22"/>
        <v>0</v>
      </c>
      <c r="AI34" s="16"/>
      <c r="AJ34" s="15">
        <f t="shared" ca="1" si="11"/>
        <v>6</v>
      </c>
      <c r="AK34" s="47">
        <f t="shared" ca="1" si="12"/>
        <v>46.070942224530882</v>
      </c>
      <c r="AL34" s="6">
        <v>24</v>
      </c>
      <c r="AM34" s="27" t="str">
        <f t="shared" ca="1" si="23"/>
        <v/>
      </c>
      <c r="AN34" s="27" t="str">
        <f t="shared" ca="1" si="23"/>
        <v/>
      </c>
      <c r="AO34" s="27">
        <f t="shared" ca="1" si="23"/>
        <v>50.38827784598061</v>
      </c>
      <c r="AP34" s="6"/>
      <c r="AQ34" s="6"/>
      <c r="CQ34" s="5"/>
    </row>
    <row r="35" spans="1:113" ht="13.9" customHeight="1" x14ac:dyDescent="0.2">
      <c r="A35" s="1"/>
      <c r="B35" s="1"/>
      <c r="C35" s="1"/>
      <c r="D35" s="1"/>
      <c r="E35" s="1"/>
      <c r="F35" s="1"/>
      <c r="G35" s="1"/>
      <c r="H35" s="27">
        <f t="shared" ca="1" si="14"/>
        <v>430.68632439240309</v>
      </c>
      <c r="I35" s="27">
        <f t="shared" ca="1" si="15"/>
        <v>1004.5421412666838</v>
      </c>
      <c r="J35" s="27">
        <f t="shared" ca="1" si="16"/>
        <v>1697.954445386051</v>
      </c>
      <c r="K35" s="6">
        <v>25</v>
      </c>
      <c r="L35" s="27">
        <f t="shared" ca="1" si="0"/>
        <v>231.14944018248895</v>
      </c>
      <c r="M35" s="15" t="str">
        <f t="shared" ca="1" si="1"/>
        <v>E2</v>
      </c>
      <c r="N35" s="16"/>
      <c r="O35" s="15">
        <f ca="1">COUNTIF(Q$11:Q34,"&gt;"&amp;L35)</f>
        <v>0</v>
      </c>
      <c r="P35" s="47">
        <f t="shared" ca="1" si="2"/>
        <v>0</v>
      </c>
      <c r="Q35" s="27">
        <f t="shared" ca="1" si="17"/>
        <v>231.14944018248895</v>
      </c>
      <c r="R35" s="27">
        <f t="shared" ca="1" si="3"/>
        <v>1.0071601722049209E-3</v>
      </c>
      <c r="S35" s="27">
        <f t="shared" ca="1" si="4"/>
        <v>231.15044734266115</v>
      </c>
      <c r="T35" s="47">
        <f t="shared" ca="1" si="18"/>
        <v>10.620615703925353</v>
      </c>
      <c r="U35" s="16"/>
      <c r="V35" s="15">
        <f ca="1">COUNTIF(X$11:X34,"&gt;"&amp;S35)</f>
        <v>1</v>
      </c>
      <c r="W35" s="47">
        <f t="shared" ca="1" si="5"/>
        <v>11.896593009993182</v>
      </c>
      <c r="X35" s="27">
        <f t="shared" ca="1" si="19"/>
        <v>243.04704035265434</v>
      </c>
      <c r="Y35" s="27">
        <f t="shared" ca="1" si="6"/>
        <v>13.16919780071912</v>
      </c>
      <c r="Z35" s="27">
        <f t="shared" ca="1" si="7"/>
        <v>256.21623815337347</v>
      </c>
      <c r="AA35" s="47">
        <f t="shared" ca="1" si="20"/>
        <v>0</v>
      </c>
      <c r="AB35" s="16"/>
      <c r="AC35" s="15">
        <f ca="1">COUNTIF(AE$11:AE34,"&gt;"&amp;Z35)</f>
        <v>2</v>
      </c>
      <c r="AD35" s="47">
        <f t="shared" ca="1" si="8"/>
        <v>13.241059576334692</v>
      </c>
      <c r="AE35" s="27">
        <f t="shared" ca="1" si="21"/>
        <v>269.45729772970816</v>
      </c>
      <c r="AF35" s="27">
        <f t="shared" ca="1" si="9"/>
        <v>7.2298233214793006</v>
      </c>
      <c r="AG35" s="27">
        <f t="shared" ca="1" si="10"/>
        <v>276.68712105118743</v>
      </c>
      <c r="AH35" s="47">
        <f t="shared" ca="1" si="22"/>
        <v>0</v>
      </c>
      <c r="AI35" s="16"/>
      <c r="AJ35" s="15">
        <f t="shared" ca="1" si="11"/>
        <v>3</v>
      </c>
      <c r="AK35" s="47">
        <f t="shared" ca="1" si="12"/>
        <v>25.137652586327874</v>
      </c>
      <c r="AL35" s="6">
        <v>25</v>
      </c>
      <c r="AM35" s="27" t="str">
        <f t="shared" ca="1" si="23"/>
        <v/>
      </c>
      <c r="AN35" s="27">
        <f t="shared" ca="1" si="23"/>
        <v>45.537680868698487</v>
      </c>
      <c r="AO35" s="27" t="str">
        <f t="shared" ca="1" si="23"/>
        <v/>
      </c>
      <c r="AP35" s="6"/>
      <c r="AQ35" s="6"/>
      <c r="CQ35" s="5"/>
      <c r="DE35" s="5"/>
      <c r="DF35" s="5"/>
      <c r="DG35" s="5"/>
      <c r="DH35" s="5"/>
      <c r="DI35" s="5"/>
    </row>
    <row r="36" spans="1:113" ht="13.9" customHeight="1" x14ac:dyDescent="0.2">
      <c r="A36" s="1"/>
      <c r="B36" s="1"/>
      <c r="C36" s="1"/>
      <c r="D36" s="1"/>
      <c r="E36" s="1"/>
      <c r="F36" s="1"/>
      <c r="G36" s="1"/>
      <c r="H36" s="27">
        <f t="shared" ca="1" si="14"/>
        <v>445.86971074323026</v>
      </c>
      <c r="I36" s="27">
        <f t="shared" ca="1" si="15"/>
        <v>1014.9455555557878</v>
      </c>
      <c r="J36" s="27">
        <f t="shared" ca="1" si="16"/>
        <v>1806.2319577865401</v>
      </c>
      <c r="K36" s="6">
        <v>26</v>
      </c>
      <c r="L36" s="27">
        <f t="shared" ca="1" si="0"/>
        <v>236.70271876121151</v>
      </c>
      <c r="M36" s="15" t="str">
        <f t="shared" ca="1" si="1"/>
        <v>E1</v>
      </c>
      <c r="N36" s="16"/>
      <c r="O36" s="15">
        <f ca="1">COUNTIF(Q$11:Q35,"&gt;"&amp;L36)</f>
        <v>0</v>
      </c>
      <c r="P36" s="47">
        <f t="shared" ca="1" si="2"/>
        <v>0</v>
      </c>
      <c r="Q36" s="27">
        <f t="shared" ca="1" si="17"/>
        <v>236.70271876121151</v>
      </c>
      <c r="R36" s="27">
        <f t="shared" ca="1" si="3"/>
        <v>5.6134287477029776</v>
      </c>
      <c r="S36" s="27">
        <f t="shared" ca="1" si="4"/>
        <v>242.3161475089145</v>
      </c>
      <c r="T36" s="47">
        <f t="shared" ca="1" si="18"/>
        <v>5.5522714185503617</v>
      </c>
      <c r="U36" s="16"/>
      <c r="V36" s="15">
        <f ca="1">COUNTIF(X$11:X35,"&gt;"&amp;S36)</f>
        <v>2</v>
      </c>
      <c r="W36" s="47">
        <f t="shared" ca="1" si="5"/>
        <v>13.90009064445897</v>
      </c>
      <c r="X36" s="27">
        <f t="shared" ca="1" si="19"/>
        <v>256.21623815337347</v>
      </c>
      <c r="Y36" s="27">
        <f t="shared" ca="1" si="6"/>
        <v>9.7917911429831598E-4</v>
      </c>
      <c r="Z36" s="27">
        <f t="shared" ca="1" si="7"/>
        <v>256.21721733248779</v>
      </c>
      <c r="AA36" s="47">
        <f t="shared" ca="1" si="20"/>
        <v>0</v>
      </c>
      <c r="AB36" s="16"/>
      <c r="AC36" s="15">
        <f ca="1">COUNTIF(AE$11:AE35,"&gt;"&amp;Z36)</f>
        <v>3</v>
      </c>
      <c r="AD36" s="47">
        <f t="shared" ca="1" si="8"/>
        <v>20.469903718699641</v>
      </c>
      <c r="AE36" s="27">
        <f t="shared" ca="1" si="21"/>
        <v>276.68712105118743</v>
      </c>
      <c r="AF36" s="27">
        <f t="shared" ca="1" si="9"/>
        <v>11.941352025957432</v>
      </c>
      <c r="AG36" s="27">
        <f t="shared" ca="1" si="10"/>
        <v>288.62847307714486</v>
      </c>
      <c r="AH36" s="47">
        <f t="shared" ca="1" si="22"/>
        <v>0</v>
      </c>
      <c r="AI36" s="16"/>
      <c r="AJ36" s="15">
        <f t="shared" ca="1" si="11"/>
        <v>5</v>
      </c>
      <c r="AK36" s="47">
        <f t="shared" ca="1" si="12"/>
        <v>34.369994363158611</v>
      </c>
      <c r="AL36" s="6">
        <v>26</v>
      </c>
      <c r="AM36" s="27">
        <f t="shared" ca="1" si="23"/>
        <v>51.925754315933347</v>
      </c>
      <c r="AN36" s="27" t="str">
        <f t="shared" ca="1" si="23"/>
        <v/>
      </c>
      <c r="AO36" s="27" t="str">
        <f t="shared" ca="1" si="23"/>
        <v/>
      </c>
      <c r="AP36" s="6"/>
      <c r="AQ36" s="6"/>
      <c r="CQ36" s="5"/>
      <c r="DF36" s="5"/>
      <c r="DG36" s="5"/>
      <c r="DH36" s="5"/>
      <c r="DI36" s="5"/>
    </row>
    <row r="37" spans="1:113" ht="13.9" customHeight="1" x14ac:dyDescent="0.2">
      <c r="A37" s="1"/>
      <c r="B37" s="1"/>
      <c r="C37" s="1"/>
      <c r="D37" s="1"/>
      <c r="E37" s="1"/>
      <c r="F37" s="1"/>
      <c r="G37" s="1"/>
      <c r="H37" s="27">
        <f t="shared" ca="1" si="14"/>
        <v>453.68486870905076</v>
      </c>
      <c r="I37" s="27">
        <f t="shared" ca="1" si="15"/>
        <v>1033.3710630512535</v>
      </c>
      <c r="J37" s="27">
        <f t="shared" ca="1" si="16"/>
        <v>1824.2645840396738</v>
      </c>
      <c r="K37" s="6">
        <v>27</v>
      </c>
      <c r="L37" s="27">
        <f t="shared" ca="1" si="0"/>
        <v>243.27656938797259</v>
      </c>
      <c r="M37" s="15" t="str">
        <f t="shared" ca="1" si="1"/>
        <v>E1</v>
      </c>
      <c r="N37" s="16"/>
      <c r="O37" s="15">
        <f ca="1">COUNTIF(Q$11:Q36,"&gt;"&amp;L37)</f>
        <v>0</v>
      </c>
      <c r="P37" s="47">
        <f t="shared" ca="1" si="2"/>
        <v>0</v>
      </c>
      <c r="Q37" s="27">
        <f t="shared" ca="1" si="17"/>
        <v>243.27656938797259</v>
      </c>
      <c r="R37" s="27">
        <f t="shared" ca="1" si="3"/>
        <v>7.6997219812039042</v>
      </c>
      <c r="S37" s="27">
        <f t="shared" ca="1" si="4"/>
        <v>250.97629136917649</v>
      </c>
      <c r="T37" s="47">
        <f t="shared" ca="1" si="18"/>
        <v>0.96042187905808873</v>
      </c>
      <c r="U37" s="16"/>
      <c r="V37" s="15">
        <f ca="1">COUNTIF(X$11:X36,"&gt;"&amp;S37)</f>
        <v>1</v>
      </c>
      <c r="W37" s="47">
        <f t="shared" ca="1" si="5"/>
        <v>5.2409259633112981</v>
      </c>
      <c r="X37" s="27">
        <f t="shared" ca="1" si="19"/>
        <v>256.21721733248779</v>
      </c>
      <c r="Y37" s="27">
        <f t="shared" ca="1" si="6"/>
        <v>9.9096090789935437E-4</v>
      </c>
      <c r="Z37" s="27">
        <f t="shared" ca="1" si="7"/>
        <v>256.21820829339572</v>
      </c>
      <c r="AA37" s="47">
        <f t="shared" ca="1" si="20"/>
        <v>0</v>
      </c>
      <c r="AB37" s="16"/>
      <c r="AC37" s="15">
        <f ca="1">COUNTIF(AE$11:AE36,"&gt;"&amp;Z37)</f>
        <v>4</v>
      </c>
      <c r="AD37" s="47">
        <f t="shared" ca="1" si="8"/>
        <v>32.410264783749142</v>
      </c>
      <c r="AE37" s="27">
        <f t="shared" ca="1" si="21"/>
        <v>288.62847307714486</v>
      </c>
      <c r="AF37" s="27">
        <f t="shared" ca="1" si="9"/>
        <v>9.5889897298446876</v>
      </c>
      <c r="AG37" s="27">
        <f t="shared" ca="1" si="10"/>
        <v>298.21746280698954</v>
      </c>
      <c r="AH37" s="47">
        <f t="shared" ca="1" si="22"/>
        <v>0</v>
      </c>
      <c r="AI37" s="16"/>
      <c r="AJ37" s="15">
        <f t="shared" ca="1" si="11"/>
        <v>5</v>
      </c>
      <c r="AK37" s="47">
        <f t="shared" ca="1" si="12"/>
        <v>37.65119074706044</v>
      </c>
      <c r="AL37" s="6">
        <v>27</v>
      </c>
      <c r="AM37" s="27">
        <f t="shared" ca="1" si="23"/>
        <v>54.940893419016959</v>
      </c>
      <c r="AN37" s="27" t="str">
        <f t="shared" ca="1" si="23"/>
        <v/>
      </c>
      <c r="AO37" s="27" t="str">
        <f t="shared" ca="1" si="23"/>
        <v/>
      </c>
      <c r="AP37" s="6"/>
      <c r="AQ37" s="6"/>
      <c r="CQ37" s="5"/>
      <c r="DF37" s="5"/>
      <c r="DG37" s="5"/>
      <c r="DH37" s="5"/>
      <c r="DI37" s="5"/>
    </row>
    <row r="38" spans="1:113" ht="13.9" customHeight="1" x14ac:dyDescent="0.2">
      <c r="A38" s="1"/>
      <c r="B38" s="1"/>
      <c r="C38" s="1"/>
      <c r="D38" s="1"/>
      <c r="E38" s="1"/>
      <c r="F38" s="1"/>
      <c r="G38" s="1"/>
      <c r="H38" s="27">
        <f t="shared" ca="1" si="14"/>
        <v>519.94090097595813</v>
      </c>
      <c r="I38" s="27">
        <f t="shared" ca="1" si="15"/>
        <v>1034.715930105391</v>
      </c>
      <c r="J38" s="27">
        <f t="shared" ca="1" si="16"/>
        <v>1831.362162913272</v>
      </c>
      <c r="K38" s="6">
        <v>28</v>
      </c>
      <c r="L38" s="27">
        <f t="shared" ca="1" si="0"/>
        <v>266.71081698639341</v>
      </c>
      <c r="M38" s="15" t="str">
        <f t="shared" ca="1" si="1"/>
        <v>E1</v>
      </c>
      <c r="N38" s="16"/>
      <c r="O38" s="15">
        <f ca="1">COUNTIF(Q$11:Q37,"&gt;"&amp;L38)</f>
        <v>0</v>
      </c>
      <c r="P38" s="47">
        <f t="shared" ca="1" si="2"/>
        <v>0</v>
      </c>
      <c r="Q38" s="27">
        <f t="shared" ca="1" si="17"/>
        <v>266.71081698639341</v>
      </c>
      <c r="R38" s="27">
        <f t="shared" ca="1" si="3"/>
        <v>14.898824512614514</v>
      </c>
      <c r="S38" s="27">
        <f t="shared" ca="1" si="4"/>
        <v>281.60964149900792</v>
      </c>
      <c r="T38" s="47">
        <f t="shared" ca="1" si="18"/>
        <v>15.734525617216917</v>
      </c>
      <c r="U38" s="16"/>
      <c r="V38" s="15">
        <f ca="1">COUNTIF(X$11:X37,"&gt;"&amp;S38)</f>
        <v>0</v>
      </c>
      <c r="W38" s="47">
        <f t="shared" ca="1" si="5"/>
        <v>0</v>
      </c>
      <c r="X38" s="27">
        <f t="shared" ca="1" si="19"/>
        <v>281.60964149900792</v>
      </c>
      <c r="Y38" s="27">
        <f t="shared" ca="1" si="6"/>
        <v>9.9994927382300483E-4</v>
      </c>
      <c r="Z38" s="27">
        <f t="shared" ca="1" si="7"/>
        <v>281.61064144828174</v>
      </c>
      <c r="AA38" s="47">
        <f t="shared" ca="1" si="20"/>
        <v>25.391433205612202</v>
      </c>
      <c r="AB38" s="16"/>
      <c r="AC38" s="15">
        <f ca="1">COUNTIF(AE$11:AE37,"&gt;"&amp;Z38)</f>
        <v>1</v>
      </c>
      <c r="AD38" s="47">
        <f t="shared" ca="1" si="8"/>
        <v>16.606821358707805</v>
      </c>
      <c r="AE38" s="27">
        <f t="shared" ca="1" si="21"/>
        <v>298.21746280698954</v>
      </c>
      <c r="AF38" s="27">
        <f t="shared" ca="1" si="9"/>
        <v>17.736300531449515</v>
      </c>
      <c r="AG38" s="27">
        <f t="shared" ca="1" si="10"/>
        <v>315.95376333843905</v>
      </c>
      <c r="AH38" s="47">
        <f t="shared" ca="1" si="22"/>
        <v>0</v>
      </c>
      <c r="AI38" s="16"/>
      <c r="AJ38" s="15">
        <f t="shared" ca="1" si="11"/>
        <v>1</v>
      </c>
      <c r="AK38" s="47">
        <f t="shared" ca="1" si="12"/>
        <v>16.606821358707805</v>
      </c>
      <c r="AL38" s="6">
        <v>28</v>
      </c>
      <c r="AM38" s="27">
        <f t="shared" ca="1" si="23"/>
        <v>49.242946352045635</v>
      </c>
      <c r="AN38" s="27" t="str">
        <f t="shared" ca="1" si="23"/>
        <v/>
      </c>
      <c r="AO38" s="27" t="str">
        <f t="shared" ca="1" si="23"/>
        <v/>
      </c>
      <c r="AP38" s="6"/>
      <c r="AQ38" s="6"/>
      <c r="CQ38" s="5"/>
      <c r="DF38" s="5"/>
      <c r="DG38" s="5"/>
      <c r="DH38" s="5"/>
    </row>
    <row r="39" spans="1:113" ht="13.9" customHeight="1" x14ac:dyDescent="0.2">
      <c r="A39" s="1"/>
      <c r="B39" s="1"/>
      <c r="C39" s="1"/>
      <c r="D39" s="1"/>
      <c r="E39" s="1"/>
      <c r="F39" s="1"/>
      <c r="G39" s="1"/>
      <c r="H39" s="27">
        <f t="shared" ca="1" si="14"/>
        <v>549.45826564046422</v>
      </c>
      <c r="I39" s="27">
        <f t="shared" ca="1" si="15"/>
        <v>1076.183364838796</v>
      </c>
      <c r="J39" s="27">
        <f t="shared" ca="1" si="16"/>
        <v>1861.0281466692118</v>
      </c>
      <c r="K39" s="6">
        <v>29</v>
      </c>
      <c r="L39" s="27">
        <f t="shared" ca="1" si="0"/>
        <v>270.50701159835029</v>
      </c>
      <c r="M39" s="15" t="str">
        <f t="shared" ca="1" si="1"/>
        <v>E1</v>
      </c>
      <c r="N39" s="16"/>
      <c r="O39" s="15">
        <f ca="1">COUNTIF(Q$11:Q38,"&gt;"&amp;L39)</f>
        <v>0</v>
      </c>
      <c r="P39" s="47">
        <f t="shared" ca="1" si="2"/>
        <v>11.102629900657632</v>
      </c>
      <c r="Q39" s="27">
        <f t="shared" ca="1" si="17"/>
        <v>281.60964149900792</v>
      </c>
      <c r="R39" s="27">
        <f t="shared" ca="1" si="3"/>
        <v>13.775663451105967</v>
      </c>
      <c r="S39" s="27">
        <f t="shared" ca="1" si="4"/>
        <v>295.38530495011389</v>
      </c>
      <c r="T39" s="47">
        <f t="shared" ca="1" si="18"/>
        <v>0</v>
      </c>
      <c r="U39" s="16"/>
      <c r="V39" s="15">
        <f ca="1">COUNTIF(X$11:X38,"&gt;"&amp;S39)</f>
        <v>0</v>
      </c>
      <c r="W39" s="47">
        <f t="shared" ca="1" si="5"/>
        <v>0</v>
      </c>
      <c r="X39" s="27">
        <f t="shared" ca="1" si="19"/>
        <v>295.38530495011389</v>
      </c>
      <c r="Y39" s="27">
        <f t="shared" ca="1" si="6"/>
        <v>9.8656808430325573E-4</v>
      </c>
      <c r="Z39" s="27">
        <f t="shared" ca="1" si="7"/>
        <v>295.38629151819822</v>
      </c>
      <c r="AA39" s="47">
        <f t="shared" ca="1" si="20"/>
        <v>13.774663501832151</v>
      </c>
      <c r="AB39" s="16"/>
      <c r="AC39" s="15">
        <f ca="1">COUNTIF(AE$11:AE38,"&gt;"&amp;Z39)</f>
        <v>1</v>
      </c>
      <c r="AD39" s="47">
        <f t="shared" ca="1" si="8"/>
        <v>20.567471820240826</v>
      </c>
      <c r="AE39" s="27">
        <f t="shared" ca="1" si="21"/>
        <v>315.95376333843905</v>
      </c>
      <c r="AF39" s="27">
        <f t="shared" ca="1" si="9"/>
        <v>17.302639670123192</v>
      </c>
      <c r="AG39" s="27">
        <f t="shared" ca="1" si="10"/>
        <v>333.25640300856224</v>
      </c>
      <c r="AH39" s="47">
        <f t="shared" ca="1" si="22"/>
        <v>0</v>
      </c>
      <c r="AI39" s="16"/>
      <c r="AJ39" s="15">
        <f t="shared" ca="1" si="11"/>
        <v>1</v>
      </c>
      <c r="AK39" s="47">
        <f t="shared" ca="1" si="12"/>
        <v>31.670101720898458</v>
      </c>
      <c r="AL39" s="6">
        <v>29</v>
      </c>
      <c r="AM39" s="27">
        <f t="shared" ca="1" si="23"/>
        <v>62.749391410211956</v>
      </c>
      <c r="AN39" s="27" t="str">
        <f t="shared" ca="1" si="23"/>
        <v/>
      </c>
      <c r="AO39" s="27" t="str">
        <f t="shared" ca="1" si="23"/>
        <v/>
      </c>
      <c r="AP39" s="6"/>
      <c r="AQ39" s="6"/>
      <c r="CQ39" s="5"/>
    </row>
    <row r="40" spans="1:113" ht="13.9" customHeight="1" x14ac:dyDescent="0.2">
      <c r="A40" s="1"/>
      <c r="B40" s="1"/>
      <c r="C40" s="1"/>
      <c r="D40" s="1"/>
      <c r="E40" s="1"/>
      <c r="F40" s="1"/>
      <c r="G40" s="1"/>
      <c r="H40" s="27">
        <f t="shared" ca="1" si="14"/>
        <v>561.77084300213664</v>
      </c>
      <c r="I40" s="27">
        <f t="shared" ca="1" si="15"/>
        <v>1101.3364263749327</v>
      </c>
      <c r="J40" s="27">
        <f t="shared" ca="1" si="16"/>
        <v>1974.7897646990859</v>
      </c>
      <c r="K40" s="6">
        <v>30</v>
      </c>
      <c r="L40" s="27">
        <f t="shared" ca="1" si="0"/>
        <v>274.64130583784606</v>
      </c>
      <c r="M40" s="15" t="str">
        <f t="shared" ca="1" si="1"/>
        <v>E1</v>
      </c>
      <c r="N40" s="16"/>
      <c r="O40" s="15">
        <f ca="1">COUNTIF(Q$11:Q39,"&gt;"&amp;L40)</f>
        <v>1</v>
      </c>
      <c r="P40" s="47">
        <f t="shared" ca="1" si="2"/>
        <v>20.743999112267829</v>
      </c>
      <c r="Q40" s="27">
        <f t="shared" ca="1" si="17"/>
        <v>295.38530495011389</v>
      </c>
      <c r="R40" s="27">
        <f t="shared" ca="1" si="3"/>
        <v>11.512839332717713</v>
      </c>
      <c r="S40" s="27">
        <f t="shared" ca="1" si="4"/>
        <v>306.89814428283159</v>
      </c>
      <c r="T40" s="47">
        <f t="shared" ca="1" si="18"/>
        <v>0</v>
      </c>
      <c r="U40" s="16"/>
      <c r="V40" s="15">
        <f ca="1">COUNTIF(X$11:X39,"&gt;"&amp;S40)</f>
        <v>0</v>
      </c>
      <c r="W40" s="47">
        <f t="shared" ca="1" si="5"/>
        <v>0</v>
      </c>
      <c r="X40" s="27">
        <f t="shared" ca="1" si="19"/>
        <v>306.89814428283159</v>
      </c>
      <c r="Y40" s="27">
        <f t="shared" ca="1" si="6"/>
        <v>9.9469066124003008E-4</v>
      </c>
      <c r="Z40" s="27">
        <f t="shared" ca="1" si="7"/>
        <v>306.89913897349282</v>
      </c>
      <c r="AA40" s="47">
        <f t="shared" ca="1" si="20"/>
        <v>11.511852764633375</v>
      </c>
      <c r="AB40" s="16"/>
      <c r="AC40" s="15">
        <f ca="1">COUNTIF(AE$11:AE39,"&gt;"&amp;Z40)</f>
        <v>1</v>
      </c>
      <c r="AD40" s="47">
        <f t="shared" ca="1" si="8"/>
        <v>26.35726403506942</v>
      </c>
      <c r="AE40" s="27">
        <f t="shared" ca="1" si="21"/>
        <v>333.25640300856224</v>
      </c>
      <c r="AF40" s="27">
        <f t="shared" ca="1" si="9"/>
        <v>9.6326953228589094</v>
      </c>
      <c r="AG40" s="27">
        <f t="shared" ca="1" si="10"/>
        <v>342.88909833142117</v>
      </c>
      <c r="AH40" s="47">
        <f t="shared" ca="1" si="22"/>
        <v>0</v>
      </c>
      <c r="AI40" s="16"/>
      <c r="AJ40" s="15">
        <f t="shared" ca="1" si="11"/>
        <v>2</v>
      </c>
      <c r="AK40" s="47">
        <f t="shared" ca="1" si="12"/>
        <v>47.101263147337249</v>
      </c>
      <c r="AL40" s="6">
        <v>30</v>
      </c>
      <c r="AM40" s="27">
        <f t="shared" ca="1" si="23"/>
        <v>68.247792493575105</v>
      </c>
      <c r="AN40" s="27" t="str">
        <f t="shared" ca="1" si="23"/>
        <v/>
      </c>
      <c r="AO40" s="27" t="str">
        <f t="shared" ca="1" si="23"/>
        <v/>
      </c>
      <c r="AP40" s="6"/>
      <c r="AQ40" s="6"/>
      <c r="CQ40" s="5"/>
    </row>
    <row r="41" spans="1:113" ht="13.9" customHeight="1" x14ac:dyDescent="0.2">
      <c r="A41" s="1"/>
      <c r="B41" s="1"/>
      <c r="C41" s="1"/>
      <c r="D41" s="1"/>
      <c r="E41" s="1"/>
      <c r="F41" s="1"/>
      <c r="G41" s="1"/>
      <c r="H41" s="27">
        <f t="shared" ca="1" si="14"/>
        <v>566.27779082678853</v>
      </c>
      <c r="I41" s="27">
        <f t="shared" ca="1" si="15"/>
        <v>1111.5656483716464</v>
      </c>
      <c r="J41" s="27">
        <f t="shared" ca="1" si="16"/>
        <v>2281.2342024440536</v>
      </c>
      <c r="K41" s="6">
        <v>31</v>
      </c>
      <c r="L41" s="27">
        <f t="shared" ca="1" si="0"/>
        <v>291.92232837426678</v>
      </c>
      <c r="M41" s="15" t="str">
        <f t="shared" ca="1" si="1"/>
        <v>E1</v>
      </c>
      <c r="N41" s="16"/>
      <c r="O41" s="15">
        <f ca="1">COUNTIF(Q$11:Q40,"&gt;"&amp;L41)</f>
        <v>1</v>
      </c>
      <c r="P41" s="47">
        <f t="shared" ca="1" si="2"/>
        <v>14.975815908564812</v>
      </c>
      <c r="Q41" s="27">
        <f t="shared" ca="1" si="17"/>
        <v>306.89814428283159</v>
      </c>
      <c r="R41" s="27">
        <f t="shared" ca="1" si="3"/>
        <v>8.167651321693759</v>
      </c>
      <c r="S41" s="27">
        <f t="shared" ca="1" si="4"/>
        <v>315.06579560452536</v>
      </c>
      <c r="T41" s="47">
        <f t="shared" ca="1" si="18"/>
        <v>0</v>
      </c>
      <c r="U41" s="16"/>
      <c r="V41" s="15">
        <f ca="1">COUNTIF(X$11:X40,"&gt;"&amp;S41)</f>
        <v>0</v>
      </c>
      <c r="W41" s="47">
        <f t="shared" ca="1" si="5"/>
        <v>0</v>
      </c>
      <c r="X41" s="27">
        <f t="shared" ca="1" si="19"/>
        <v>315.06579560452536</v>
      </c>
      <c r="Y41" s="27">
        <f t="shared" ca="1" si="6"/>
        <v>9.9873643026950087E-4</v>
      </c>
      <c r="Z41" s="27">
        <f t="shared" ca="1" si="7"/>
        <v>315.06679434095565</v>
      </c>
      <c r="AA41" s="47">
        <f t="shared" ca="1" si="20"/>
        <v>8.1666566310325379</v>
      </c>
      <c r="AB41" s="16"/>
      <c r="AC41" s="15">
        <f ca="1">COUNTIF(AE$11:AE40,"&gt;"&amp;Z41)</f>
        <v>2</v>
      </c>
      <c r="AD41" s="47">
        <f t="shared" ca="1" si="8"/>
        <v>27.822303990465514</v>
      </c>
      <c r="AE41" s="27">
        <f t="shared" ca="1" si="21"/>
        <v>342.88909833142117</v>
      </c>
      <c r="AF41" s="27">
        <f t="shared" ca="1" si="9"/>
        <v>12.255667625432158</v>
      </c>
      <c r="AG41" s="27">
        <f t="shared" ca="1" si="10"/>
        <v>355.14476595685335</v>
      </c>
      <c r="AH41" s="47">
        <f t="shared" ca="1" si="22"/>
        <v>0</v>
      </c>
      <c r="AI41" s="16"/>
      <c r="AJ41" s="15">
        <f t="shared" ca="1" si="11"/>
        <v>3</v>
      </c>
      <c r="AK41" s="47">
        <f t="shared" ca="1" si="12"/>
        <v>42.798119899030326</v>
      </c>
      <c r="AL41" s="6">
        <v>31</v>
      </c>
      <c r="AM41" s="27">
        <f t="shared" ca="1" si="23"/>
        <v>63.222437582586565</v>
      </c>
      <c r="AN41" s="27" t="str">
        <f t="shared" ca="1" si="23"/>
        <v/>
      </c>
      <c r="AO41" s="27" t="str">
        <f t="shared" ca="1" si="23"/>
        <v/>
      </c>
      <c r="AP41" s="6"/>
      <c r="AQ41" s="6"/>
      <c r="CQ41" s="5"/>
    </row>
    <row r="42" spans="1:113" ht="13.9" customHeight="1" x14ac:dyDescent="0.2">
      <c r="A42" s="1"/>
      <c r="B42" s="1"/>
      <c r="C42" s="1"/>
      <c r="D42" s="1"/>
      <c r="E42" s="1"/>
      <c r="F42" s="1"/>
      <c r="G42" s="1"/>
      <c r="H42" s="27">
        <f t="shared" ca="1" si="14"/>
        <v>566.3383478518964</v>
      </c>
      <c r="I42" s="27">
        <f t="shared" ca="1" si="15"/>
        <v>1125.7232492888513</v>
      </c>
      <c r="J42" s="27">
        <f t="shared" ca="1" si="16"/>
        <v>2302.6764825685445</v>
      </c>
      <c r="K42" s="6">
        <v>32</v>
      </c>
      <c r="L42" s="27">
        <f t="shared" ca="1" si="0"/>
        <v>305.85912214047892</v>
      </c>
      <c r="M42" s="15" t="str">
        <f t="shared" ca="1" si="1"/>
        <v>E2r</v>
      </c>
      <c r="N42" s="16"/>
      <c r="O42" s="15">
        <f ca="1">COUNTIF(Q$11:Q41,"&gt;"&amp;L42)</f>
        <v>1</v>
      </c>
      <c r="P42" s="47">
        <f t="shared" ca="1" si="2"/>
        <v>9.206673464046446</v>
      </c>
      <c r="Q42" s="27">
        <f t="shared" ca="1" si="17"/>
        <v>315.06579560452536</v>
      </c>
      <c r="R42" s="27">
        <f t="shared" ca="1" si="3"/>
        <v>0</v>
      </c>
      <c r="S42" s="27">
        <f t="shared" ca="1" si="4"/>
        <v>315.06579560452536</v>
      </c>
      <c r="T42" s="47">
        <f t="shared" ca="1" si="18"/>
        <v>0</v>
      </c>
      <c r="U42" s="16"/>
      <c r="V42" s="15">
        <f ca="1">COUNTIF(X$11:X41,"&gt;"&amp;S42)</f>
        <v>0</v>
      </c>
      <c r="W42" s="47">
        <f t="shared" ca="1" si="5"/>
        <v>9.9873643029013692E-4</v>
      </c>
      <c r="X42" s="27">
        <f t="shared" ca="1" si="19"/>
        <v>315.06679434095565</v>
      </c>
      <c r="Y42" s="27">
        <f t="shared" ca="1" si="6"/>
        <v>0</v>
      </c>
      <c r="Z42" s="27">
        <f t="shared" ca="1" si="7"/>
        <v>315.06679434095565</v>
      </c>
      <c r="AA42" s="47">
        <f t="shared" ca="1" si="20"/>
        <v>0</v>
      </c>
      <c r="AB42" s="16"/>
      <c r="AC42" s="15">
        <f ca="1">COUNTIF(AE$11:AE41,"&gt;"&amp;Z42)</f>
        <v>3</v>
      </c>
      <c r="AD42" s="47">
        <f t="shared" ca="1" si="8"/>
        <v>40.077971615897695</v>
      </c>
      <c r="AE42" s="27">
        <f t="shared" ca="1" si="21"/>
        <v>355.14476595685335</v>
      </c>
      <c r="AF42" s="27">
        <f t="shared" ca="1" si="9"/>
        <v>5.0062666469040797</v>
      </c>
      <c r="AG42" s="27">
        <f t="shared" ca="1" si="10"/>
        <v>360.15103260375741</v>
      </c>
      <c r="AH42" s="47">
        <f t="shared" ca="1" si="22"/>
        <v>0</v>
      </c>
      <c r="AI42" s="16"/>
      <c r="AJ42" s="15">
        <f t="shared" ca="1" si="11"/>
        <v>4</v>
      </c>
      <c r="AK42" s="47">
        <f t="shared" ca="1" si="12"/>
        <v>49.285643816374431</v>
      </c>
      <c r="AL42" s="6">
        <v>32</v>
      </c>
      <c r="AM42" s="27" t="str">
        <f t="shared" ca="1" si="23"/>
        <v/>
      </c>
      <c r="AN42" s="27" t="str">
        <f t="shared" ca="1" si="23"/>
        <v/>
      </c>
      <c r="AO42" s="27">
        <f t="shared" ca="1" si="23"/>
        <v>54.291910463278498</v>
      </c>
      <c r="AP42" s="6"/>
      <c r="AQ42" s="6"/>
      <c r="CQ42" s="5"/>
      <c r="DE42" s="5"/>
      <c r="DF42" s="5"/>
    </row>
    <row r="43" spans="1:113" ht="13.9" customHeight="1" x14ac:dyDescent="0.2">
      <c r="A43" s="1"/>
      <c r="B43" s="1"/>
      <c r="C43" s="1"/>
      <c r="D43" s="1"/>
      <c r="E43" s="1"/>
      <c r="F43" s="1"/>
      <c r="G43" s="1"/>
      <c r="H43" s="27">
        <f t="shared" ca="1" si="14"/>
        <v>598.76831982478518</v>
      </c>
      <c r="I43" s="27">
        <f t="shared" ca="1" si="15"/>
        <v>1192.0544902578185</v>
      </c>
      <c r="J43" s="27">
        <f t="shared" ca="1" si="16"/>
        <v>2355.6836113306499</v>
      </c>
      <c r="K43" s="6">
        <v>33</v>
      </c>
      <c r="L43" s="27">
        <f t="shared" ref="L43:L74" ca="1" si="24">SMALL($H$11:$J$110,K43)</f>
        <v>312.60908222294989</v>
      </c>
      <c r="M43" s="15" t="str">
        <f t="shared" ref="M43:M74" ca="1" si="25">IF(SUMPRODUCT(COUNTIF($H$11:$H$110,L43))&gt;0,$H$10,IF(SUMPRODUCT(COUNTIF($I$11:$I$110,L43))&gt;0,$I$10,IF(SUMPRODUCT(COUNTIF($J$11:$J$110,L43))&gt;0,$J$10)))</f>
        <v>E2r</v>
      </c>
      <c r="N43" s="16"/>
      <c r="O43" s="15">
        <f ca="1">COUNTIF(Q$11:Q42,"&gt;"&amp;L43)</f>
        <v>1</v>
      </c>
      <c r="P43" s="47">
        <f t="shared" ref="P43:P74" ca="1" si="26">Q43-L43</f>
        <v>2.4567133815754687</v>
      </c>
      <c r="Q43" s="27">
        <f t="shared" ca="1" si="17"/>
        <v>315.06579560452536</v>
      </c>
      <c r="R43" s="27">
        <f t="shared" ref="R43:R74" ca="1" si="27">IF($M43=$C$4,NORMINV(RAND(),$D$4,$E$4),IF($M43=$C$5,NORMINV(RAND(),$D$5,$E$5),0))</f>
        <v>0</v>
      </c>
      <c r="S43" s="27">
        <f t="shared" ref="S43:S74" ca="1" si="28">Q43+R43</f>
        <v>315.06579560452536</v>
      </c>
      <c r="T43" s="47">
        <f t="shared" ca="1" si="18"/>
        <v>0</v>
      </c>
      <c r="U43" s="16"/>
      <c r="V43" s="15">
        <f ca="1">COUNTIF(X$11:X42,"&gt;"&amp;S43)</f>
        <v>1</v>
      </c>
      <c r="W43" s="47">
        <f t="shared" ref="W43:W74" ca="1" si="29">X43-S43</f>
        <v>9.9873643029013692E-4</v>
      </c>
      <c r="X43" s="27">
        <f t="shared" ca="1" si="19"/>
        <v>315.06679434095565</v>
      </c>
      <c r="Y43" s="27">
        <f t="shared" ref="Y43:Y74" ca="1" si="30">IF($M43=$C$6,NORMINV(RAND(),$D$6,$E$6),IF($M43=$C$7,NORMINV(RAND(),$D$7,$E$7),0))</f>
        <v>0</v>
      </c>
      <c r="Z43" s="27">
        <f t="shared" ref="Z43:Z74" ca="1" si="31">X43+Y43</f>
        <v>315.06679434095565</v>
      </c>
      <c r="AA43" s="47">
        <f t="shared" ca="1" si="20"/>
        <v>0</v>
      </c>
      <c r="AB43" s="16"/>
      <c r="AC43" s="15">
        <f ca="1">COUNTIF(AE$11:AE42,"&gt;"&amp;Z43)</f>
        <v>4</v>
      </c>
      <c r="AD43" s="47">
        <f t="shared" ref="AD43:AD74" ca="1" si="32">AE43-Z43</f>
        <v>45.084238262801762</v>
      </c>
      <c r="AE43" s="27">
        <f t="shared" ca="1" si="21"/>
        <v>360.15103260375741</v>
      </c>
      <c r="AF43" s="27">
        <f t="shared" ref="AF43:AF74" ca="1" si="33">IF($M43=$C$8,NORMINV(RAND(),$D$8,$E$8),IF($M43=$C$9,NORMINV(RAND(),$D$9,$E$9),IF($M43=$C$10,NORMINV(RAND(),$D$10,$E$10),0)))</f>
        <v>5.5070203655032373</v>
      </c>
      <c r="AG43" s="27">
        <f t="shared" ref="AG43:AG74" ca="1" si="34">AE43+AF43</f>
        <v>365.65805296926067</v>
      </c>
      <c r="AH43" s="47">
        <f t="shared" ca="1" si="22"/>
        <v>0</v>
      </c>
      <c r="AI43" s="16"/>
      <c r="AJ43" s="15">
        <f t="shared" ref="AJ43:AJ74" ca="1" si="35">O43+V43+AC43</f>
        <v>6</v>
      </c>
      <c r="AK43" s="47">
        <f t="shared" ref="AK43:AK74" ca="1" si="36">P43+W43+AD43</f>
        <v>47.541950380807521</v>
      </c>
      <c r="AL43" s="6">
        <v>33</v>
      </c>
      <c r="AM43" s="27" t="str">
        <f t="shared" ca="1" si="23"/>
        <v/>
      </c>
      <c r="AN43" s="27" t="str">
        <f t="shared" ca="1" si="23"/>
        <v/>
      </c>
      <c r="AO43" s="27">
        <f t="shared" ca="1" si="23"/>
        <v>53.048970746310772</v>
      </c>
      <c r="AP43" s="6"/>
      <c r="AQ43" s="6"/>
      <c r="CQ43" s="5"/>
      <c r="DF43" s="5"/>
    </row>
    <row r="44" spans="1:113" ht="13.9" customHeight="1" x14ac:dyDescent="0.2">
      <c r="A44" s="1"/>
      <c r="B44" s="1"/>
      <c r="C44" s="1"/>
      <c r="D44" s="1"/>
      <c r="E44" s="1"/>
      <c r="F44" s="1"/>
      <c r="G44" s="1"/>
      <c r="H44" s="27">
        <f t="shared" ref="H44:H75" ca="1" si="37">H43+-I$4*LN(RAND())</f>
        <v>617.93458906047294</v>
      </c>
      <c r="I44" s="27">
        <f t="shared" ref="I44:I75" ca="1" si="38">I43+-I$5*LN(RAND())</f>
        <v>1228.8631766124231</v>
      </c>
      <c r="J44" s="27">
        <f t="shared" ref="J44:J75" ca="1" si="39">J43+-$I$6*LN(RAND())</f>
        <v>2361.3288247855994</v>
      </c>
      <c r="K44" s="6">
        <v>34</v>
      </c>
      <c r="L44" s="27">
        <f t="shared" ca="1" si="24"/>
        <v>315.90265440084659</v>
      </c>
      <c r="M44" s="15" t="str">
        <f t="shared" ca="1" si="25"/>
        <v>E1</v>
      </c>
      <c r="N44" s="16"/>
      <c r="O44" s="15">
        <f ca="1">COUNTIF(Q$11:Q43,"&gt;"&amp;L44)</f>
        <v>0</v>
      </c>
      <c r="P44" s="47">
        <f t="shared" ca="1" si="26"/>
        <v>0</v>
      </c>
      <c r="Q44" s="27">
        <f t="shared" ref="Q44:Q75" ca="1" si="40">MAX(S43,L44)</f>
        <v>315.90265440084659</v>
      </c>
      <c r="R44" s="27">
        <f t="shared" ca="1" si="27"/>
        <v>8.3641956689417132</v>
      </c>
      <c r="S44" s="27">
        <f t="shared" ca="1" si="28"/>
        <v>324.26685006978829</v>
      </c>
      <c r="T44" s="47">
        <f t="shared" ref="T44:T75" ca="1" si="41">IF(S43&lt;L44,(Q44-S43),0)</f>
        <v>0.83685879632122351</v>
      </c>
      <c r="U44" s="16"/>
      <c r="V44" s="15">
        <f ca="1">COUNTIF(X$11:X43,"&gt;"&amp;S44)</f>
        <v>0</v>
      </c>
      <c r="W44" s="47">
        <f t="shared" ca="1" si="29"/>
        <v>0</v>
      </c>
      <c r="X44" s="27">
        <f t="shared" ref="X44:X75" ca="1" si="42">MAX(Z43,S44)</f>
        <v>324.26685006978829</v>
      </c>
      <c r="Y44" s="27">
        <f t="shared" ca="1" si="30"/>
        <v>1.0125483135628081E-3</v>
      </c>
      <c r="Z44" s="27">
        <f t="shared" ca="1" si="31"/>
        <v>324.26786261810184</v>
      </c>
      <c r="AA44" s="47">
        <f t="shared" ref="AA44:AA75" ca="1" si="43">IF(Z43&lt;S44,(X44-Z43),0)</f>
        <v>9.2000557288326377</v>
      </c>
      <c r="AB44" s="16"/>
      <c r="AC44" s="15">
        <f ca="1">COUNTIF(AE$11:AE43,"&gt;"&amp;Z44)</f>
        <v>4</v>
      </c>
      <c r="AD44" s="47">
        <f t="shared" ca="1" si="32"/>
        <v>41.390190351158822</v>
      </c>
      <c r="AE44" s="27">
        <f t="shared" ref="AE44:AE75" ca="1" si="44">MAX(AG43,Z44)</f>
        <v>365.65805296926067</v>
      </c>
      <c r="AF44" s="27">
        <f t="shared" ca="1" si="33"/>
        <v>13.939699012191673</v>
      </c>
      <c r="AG44" s="27">
        <f t="shared" ca="1" si="34"/>
        <v>379.59775198145235</v>
      </c>
      <c r="AH44" s="47">
        <f t="shared" ref="AH44:AH75" ca="1" si="45">IF(AG43&lt;Z44,(AE44-AG43),0)</f>
        <v>0</v>
      </c>
      <c r="AI44" s="16"/>
      <c r="AJ44" s="15">
        <f t="shared" ca="1" si="35"/>
        <v>4</v>
      </c>
      <c r="AK44" s="47">
        <f t="shared" ca="1" si="36"/>
        <v>41.390190351158822</v>
      </c>
      <c r="AL44" s="6">
        <v>34</v>
      </c>
      <c r="AM44" s="27">
        <f t="shared" ca="1" si="23"/>
        <v>63.695097580605761</v>
      </c>
      <c r="AN44" s="27" t="str">
        <f t="shared" ca="1" si="23"/>
        <v/>
      </c>
      <c r="AO44" s="27" t="str">
        <f t="shared" ca="1" si="23"/>
        <v/>
      </c>
      <c r="AP44" s="6"/>
      <c r="AQ44" s="6"/>
      <c r="DF44" s="5"/>
    </row>
    <row r="45" spans="1:113" ht="13.9" customHeight="1" x14ac:dyDescent="0.2">
      <c r="A45" s="1"/>
      <c r="B45" s="1"/>
      <c r="C45" s="1"/>
      <c r="D45" s="1"/>
      <c r="E45" s="1"/>
      <c r="F45" s="1"/>
      <c r="G45" s="1"/>
      <c r="H45" s="27">
        <f t="shared" ca="1" si="37"/>
        <v>631.10117651028042</v>
      </c>
      <c r="I45" s="27">
        <f t="shared" ca="1" si="38"/>
        <v>1266.7871383431427</v>
      </c>
      <c r="J45" s="27">
        <f t="shared" ca="1" si="39"/>
        <v>2550.8794120842699</v>
      </c>
      <c r="K45" s="6">
        <v>35</v>
      </c>
      <c r="L45" s="27">
        <f t="shared" ca="1" si="24"/>
        <v>316.65879490869571</v>
      </c>
      <c r="M45" s="15" t="str">
        <f t="shared" ca="1" si="25"/>
        <v>E2</v>
      </c>
      <c r="N45" s="16"/>
      <c r="O45" s="15">
        <f ca="1">COUNTIF(Q$11:Q44,"&gt;"&amp;L45)</f>
        <v>0</v>
      </c>
      <c r="P45" s="47">
        <f t="shared" ca="1" si="26"/>
        <v>7.6080551610925795</v>
      </c>
      <c r="Q45" s="27">
        <f t="shared" ca="1" si="40"/>
        <v>324.26685006978829</v>
      </c>
      <c r="R45" s="27">
        <f t="shared" ca="1" si="27"/>
        <v>9.8332570312668031E-4</v>
      </c>
      <c r="S45" s="27">
        <f t="shared" ca="1" si="28"/>
        <v>324.26783339549144</v>
      </c>
      <c r="T45" s="47">
        <f t="shared" ca="1" si="41"/>
        <v>0</v>
      </c>
      <c r="U45" s="16"/>
      <c r="V45" s="15">
        <f ca="1">COUNTIF(X$11:X44,"&gt;"&amp;S45)</f>
        <v>0</v>
      </c>
      <c r="W45" s="47">
        <f t="shared" ca="1" si="29"/>
        <v>2.9222610407941829E-5</v>
      </c>
      <c r="X45" s="27">
        <f t="shared" ca="1" si="42"/>
        <v>324.26786261810184</v>
      </c>
      <c r="Y45" s="27">
        <f t="shared" ca="1" si="30"/>
        <v>11.060664171842332</v>
      </c>
      <c r="Z45" s="27">
        <f t="shared" ca="1" si="31"/>
        <v>335.32852678994419</v>
      </c>
      <c r="AA45" s="47">
        <f t="shared" ca="1" si="43"/>
        <v>0</v>
      </c>
      <c r="AB45" s="16"/>
      <c r="AC45" s="15">
        <f ca="1">COUNTIF(AE$11:AE44,"&gt;"&amp;Z45)</f>
        <v>4</v>
      </c>
      <c r="AD45" s="47">
        <f t="shared" ca="1" si="32"/>
        <v>44.269225191508156</v>
      </c>
      <c r="AE45" s="27">
        <f t="shared" ca="1" si="44"/>
        <v>379.59775198145235</v>
      </c>
      <c r="AF45" s="27">
        <f t="shared" ca="1" si="33"/>
        <v>8.7871910528805248</v>
      </c>
      <c r="AG45" s="27">
        <f t="shared" ca="1" si="34"/>
        <v>388.38494303433288</v>
      </c>
      <c r="AH45" s="47">
        <f t="shared" ca="1" si="45"/>
        <v>0</v>
      </c>
      <c r="AI45" s="16"/>
      <c r="AJ45" s="15">
        <f t="shared" ca="1" si="35"/>
        <v>4</v>
      </c>
      <c r="AK45" s="47">
        <f t="shared" ca="1" si="36"/>
        <v>51.877309575211143</v>
      </c>
      <c r="AL45" s="6">
        <v>35</v>
      </c>
      <c r="AM45" s="27" t="str">
        <f t="shared" ca="1" si="23"/>
        <v/>
      </c>
      <c r="AN45" s="27">
        <f t="shared" ca="1" si="23"/>
        <v>71.726148125637167</v>
      </c>
      <c r="AO45" s="27" t="str">
        <f t="shared" ca="1" si="23"/>
        <v/>
      </c>
      <c r="AP45" s="6"/>
      <c r="AQ45" s="6"/>
      <c r="DF45" s="5"/>
    </row>
    <row r="46" spans="1:113" ht="13.9" customHeight="1" x14ac:dyDescent="0.2">
      <c r="A46" s="1"/>
      <c r="B46" s="1"/>
      <c r="C46" s="1"/>
      <c r="D46" s="1"/>
      <c r="E46" s="1"/>
      <c r="F46" s="1"/>
      <c r="G46" s="1"/>
      <c r="H46" s="27">
        <f t="shared" ca="1" si="37"/>
        <v>632.84406649208574</v>
      </c>
      <c r="I46" s="27">
        <f t="shared" ca="1" si="38"/>
        <v>1275.0552078520652</v>
      </c>
      <c r="J46" s="27">
        <f t="shared" ca="1" si="39"/>
        <v>2777.0851666182944</v>
      </c>
      <c r="K46" s="6">
        <v>36</v>
      </c>
      <c r="L46" s="27">
        <f t="shared" ca="1" si="24"/>
        <v>321.43024275736997</v>
      </c>
      <c r="M46" s="15" t="str">
        <f t="shared" ca="1" si="25"/>
        <v>E2</v>
      </c>
      <c r="N46" s="16"/>
      <c r="O46" s="15">
        <f ca="1">COUNTIF(Q$11:Q45,"&gt;"&amp;L46)</f>
        <v>1</v>
      </c>
      <c r="P46" s="47">
        <f t="shared" ca="1" si="26"/>
        <v>2.8375906381214691</v>
      </c>
      <c r="Q46" s="27">
        <f t="shared" ca="1" si="40"/>
        <v>324.26783339549144</v>
      </c>
      <c r="R46" s="27">
        <f t="shared" ca="1" si="27"/>
        <v>9.9420879287086782E-4</v>
      </c>
      <c r="S46" s="27">
        <f t="shared" ca="1" si="28"/>
        <v>324.2688276042843</v>
      </c>
      <c r="T46" s="47">
        <f t="shared" ca="1" si="41"/>
        <v>0</v>
      </c>
      <c r="U46" s="16"/>
      <c r="V46" s="15">
        <f ca="1">COUNTIF(X$11:X45,"&gt;"&amp;S46)</f>
        <v>0</v>
      </c>
      <c r="W46" s="47">
        <f t="shared" ca="1" si="29"/>
        <v>11.059699185659895</v>
      </c>
      <c r="X46" s="27">
        <f t="shared" ca="1" si="42"/>
        <v>335.32852678994419</v>
      </c>
      <c r="Y46" s="27">
        <f t="shared" ca="1" si="30"/>
        <v>2.4713956572513105</v>
      </c>
      <c r="Z46" s="27">
        <f t="shared" ca="1" si="31"/>
        <v>337.79992244719551</v>
      </c>
      <c r="AA46" s="47">
        <f t="shared" ca="1" si="43"/>
        <v>0</v>
      </c>
      <c r="AB46" s="16"/>
      <c r="AC46" s="15">
        <f ca="1">COUNTIF(AE$11:AE45,"&gt;"&amp;Z46)</f>
        <v>5</v>
      </c>
      <c r="AD46" s="47">
        <f t="shared" ca="1" si="32"/>
        <v>50.585020587137365</v>
      </c>
      <c r="AE46" s="27">
        <f t="shared" ca="1" si="44"/>
        <v>388.38494303433288</v>
      </c>
      <c r="AF46" s="27">
        <f t="shared" ca="1" si="33"/>
        <v>12.837328328516255</v>
      </c>
      <c r="AG46" s="27">
        <f t="shared" ca="1" si="34"/>
        <v>401.22227136284914</v>
      </c>
      <c r="AH46" s="47">
        <f t="shared" ca="1" si="45"/>
        <v>0</v>
      </c>
      <c r="AI46" s="16"/>
      <c r="AJ46" s="15">
        <f t="shared" ca="1" si="35"/>
        <v>6</v>
      </c>
      <c r="AK46" s="47">
        <f t="shared" ca="1" si="36"/>
        <v>64.482310410918728</v>
      </c>
      <c r="AL46" s="6">
        <v>36</v>
      </c>
      <c r="AM46" s="27" t="str">
        <f t="shared" ca="1" si="23"/>
        <v/>
      </c>
      <c r="AN46" s="27">
        <f t="shared" ca="1" si="23"/>
        <v>79.792028605479175</v>
      </c>
      <c r="AO46" s="27" t="str">
        <f t="shared" ca="1" si="23"/>
        <v/>
      </c>
      <c r="AP46" s="6"/>
      <c r="AQ46" s="6"/>
    </row>
    <row r="47" spans="1:113" ht="13.9" customHeight="1" x14ac:dyDescent="0.2">
      <c r="A47" s="1"/>
      <c r="B47" s="1"/>
      <c r="C47" s="1"/>
      <c r="D47" s="1"/>
      <c r="E47" s="1"/>
      <c r="F47" s="1"/>
      <c r="G47" s="1"/>
      <c r="H47" s="27">
        <f t="shared" ca="1" si="37"/>
        <v>680.73480255909669</v>
      </c>
      <c r="I47" s="27">
        <f t="shared" ca="1" si="38"/>
        <v>1285.2182953328606</v>
      </c>
      <c r="J47" s="27">
        <f t="shared" ca="1" si="39"/>
        <v>2813.460229778183</v>
      </c>
      <c r="K47" s="6">
        <v>37</v>
      </c>
      <c r="L47" s="27">
        <f t="shared" ca="1" si="24"/>
        <v>362.14476171056981</v>
      </c>
      <c r="M47" s="15" t="str">
        <f t="shared" ca="1" si="25"/>
        <v>E2</v>
      </c>
      <c r="N47" s="16"/>
      <c r="O47" s="15">
        <f ca="1">COUNTIF(Q$11:Q46,"&gt;"&amp;L47)</f>
        <v>0</v>
      </c>
      <c r="P47" s="47">
        <f t="shared" ca="1" si="26"/>
        <v>0</v>
      </c>
      <c r="Q47" s="27">
        <f t="shared" ca="1" si="40"/>
        <v>362.14476171056981</v>
      </c>
      <c r="R47" s="27">
        <f t="shared" ca="1" si="27"/>
        <v>9.9476752155047265E-4</v>
      </c>
      <c r="S47" s="27">
        <f t="shared" ca="1" si="28"/>
        <v>362.14575647809136</v>
      </c>
      <c r="T47" s="47">
        <f t="shared" ca="1" si="41"/>
        <v>37.875934106285513</v>
      </c>
      <c r="U47" s="16"/>
      <c r="V47" s="15">
        <f ca="1">COUNTIF(X$11:X46,"&gt;"&amp;S47)</f>
        <v>0</v>
      </c>
      <c r="W47" s="47">
        <f t="shared" ca="1" si="29"/>
        <v>0</v>
      </c>
      <c r="X47" s="27">
        <f t="shared" ca="1" si="42"/>
        <v>362.14575647809136</v>
      </c>
      <c r="Y47" s="27">
        <f t="shared" ca="1" si="30"/>
        <v>9.8200304402305214</v>
      </c>
      <c r="Z47" s="27">
        <f t="shared" ca="1" si="31"/>
        <v>371.9657869183219</v>
      </c>
      <c r="AA47" s="47">
        <f t="shared" ca="1" si="43"/>
        <v>24.345834030895844</v>
      </c>
      <c r="AB47" s="16"/>
      <c r="AC47" s="15">
        <f ca="1">COUNTIF(AE$11:AE46,"&gt;"&amp;Z47)</f>
        <v>2</v>
      </c>
      <c r="AD47" s="47">
        <f t="shared" ca="1" si="32"/>
        <v>29.256484444527246</v>
      </c>
      <c r="AE47" s="27">
        <f t="shared" ca="1" si="44"/>
        <v>401.22227136284914</v>
      </c>
      <c r="AF47" s="27">
        <f t="shared" ca="1" si="33"/>
        <v>6.7381617196305159</v>
      </c>
      <c r="AG47" s="27">
        <f t="shared" ca="1" si="34"/>
        <v>407.96043308247965</v>
      </c>
      <c r="AH47" s="47">
        <f t="shared" ca="1" si="45"/>
        <v>0</v>
      </c>
      <c r="AI47" s="16"/>
      <c r="AJ47" s="15">
        <f t="shared" ca="1" si="35"/>
        <v>2</v>
      </c>
      <c r="AK47" s="47">
        <f t="shared" ca="1" si="36"/>
        <v>29.256484444527246</v>
      </c>
      <c r="AL47" s="6">
        <v>37</v>
      </c>
      <c r="AM47" s="27" t="str">
        <f t="shared" ca="1" si="23"/>
        <v/>
      </c>
      <c r="AN47" s="27">
        <f t="shared" ca="1" si="23"/>
        <v>45.815671371909843</v>
      </c>
      <c r="AO47" s="27" t="str">
        <f t="shared" ca="1" si="23"/>
        <v/>
      </c>
      <c r="AP47" s="6"/>
      <c r="AQ47" s="6"/>
    </row>
    <row r="48" spans="1:113" ht="13.9" customHeight="1" x14ac:dyDescent="0.2">
      <c r="A48" s="1"/>
      <c r="B48" s="1"/>
      <c r="C48" s="1"/>
      <c r="D48" s="1"/>
      <c r="E48" s="1"/>
      <c r="F48" s="1"/>
      <c r="G48" s="1"/>
      <c r="H48" s="27">
        <f t="shared" ca="1" si="37"/>
        <v>684.07993084572115</v>
      </c>
      <c r="I48" s="27">
        <f t="shared" ca="1" si="38"/>
        <v>1360.3147540554348</v>
      </c>
      <c r="J48" s="27">
        <f t="shared" ca="1" si="39"/>
        <v>2859.3345418478916</v>
      </c>
      <c r="K48" s="6">
        <v>38</v>
      </c>
      <c r="L48" s="27">
        <f t="shared" ca="1" si="24"/>
        <v>362.39994465750283</v>
      </c>
      <c r="M48" s="15" t="str">
        <f t="shared" ca="1" si="25"/>
        <v>E1</v>
      </c>
      <c r="N48" s="16"/>
      <c r="O48" s="15">
        <f ca="1">COUNTIF(Q$11:Q47,"&gt;"&amp;L48)</f>
        <v>0</v>
      </c>
      <c r="P48" s="47">
        <f t="shared" ca="1" si="26"/>
        <v>0</v>
      </c>
      <c r="Q48" s="27">
        <f t="shared" ca="1" si="40"/>
        <v>362.39994465750283</v>
      </c>
      <c r="R48" s="27">
        <f t="shared" ca="1" si="27"/>
        <v>10.449276176310594</v>
      </c>
      <c r="S48" s="27">
        <f t="shared" ca="1" si="28"/>
        <v>372.84922083381343</v>
      </c>
      <c r="T48" s="47">
        <f t="shared" ca="1" si="41"/>
        <v>0.25418817941147154</v>
      </c>
      <c r="U48" s="16"/>
      <c r="V48" s="15">
        <f ca="1">COUNTIF(X$11:X47,"&gt;"&amp;S48)</f>
        <v>0</v>
      </c>
      <c r="W48" s="47">
        <f t="shared" ca="1" si="29"/>
        <v>0</v>
      </c>
      <c r="X48" s="27">
        <f t="shared" ca="1" si="42"/>
        <v>372.84922083381343</v>
      </c>
      <c r="Y48" s="27">
        <f t="shared" ca="1" si="30"/>
        <v>9.9421132063681424E-4</v>
      </c>
      <c r="Z48" s="27">
        <f t="shared" ca="1" si="31"/>
        <v>372.85021504513406</v>
      </c>
      <c r="AA48" s="47">
        <f t="shared" ca="1" si="43"/>
        <v>0.88343391549153694</v>
      </c>
      <c r="AB48" s="16"/>
      <c r="AC48" s="15">
        <f ca="1">COUNTIF(AE$11:AE47,"&gt;"&amp;Z48)</f>
        <v>3</v>
      </c>
      <c r="AD48" s="47">
        <f t="shared" ca="1" si="32"/>
        <v>35.110218037345589</v>
      </c>
      <c r="AE48" s="27">
        <f t="shared" ca="1" si="44"/>
        <v>407.96043308247965</v>
      </c>
      <c r="AF48" s="27">
        <f t="shared" ca="1" si="33"/>
        <v>13.847582231033686</v>
      </c>
      <c r="AG48" s="27">
        <f t="shared" ca="1" si="34"/>
        <v>421.80801531351335</v>
      </c>
      <c r="AH48" s="47">
        <f t="shared" ca="1" si="45"/>
        <v>0</v>
      </c>
      <c r="AI48" s="16"/>
      <c r="AJ48" s="15">
        <f t="shared" ca="1" si="35"/>
        <v>3</v>
      </c>
      <c r="AK48" s="47">
        <f t="shared" ca="1" si="36"/>
        <v>35.110218037345589</v>
      </c>
      <c r="AL48" s="6">
        <v>38</v>
      </c>
      <c r="AM48" s="27">
        <f t="shared" ca="1" si="23"/>
        <v>59.408070656010523</v>
      </c>
      <c r="AN48" s="27" t="str">
        <f t="shared" ca="1" si="23"/>
        <v/>
      </c>
      <c r="AO48" s="27" t="str">
        <f t="shared" ca="1" si="23"/>
        <v/>
      </c>
      <c r="AP48" s="6"/>
      <c r="AQ48" s="6"/>
    </row>
    <row r="49" spans="1:115" ht="13.9" customHeight="1" x14ac:dyDescent="0.2">
      <c r="A49" s="1"/>
      <c r="B49" s="1"/>
      <c r="C49" s="1"/>
      <c r="D49" s="1"/>
      <c r="E49" s="1"/>
      <c r="F49" s="1"/>
      <c r="G49" s="1"/>
      <c r="H49" s="27">
        <f t="shared" ca="1" si="37"/>
        <v>692.03119191271276</v>
      </c>
      <c r="I49" s="27">
        <f t="shared" ca="1" si="38"/>
        <v>1376.6415908314632</v>
      </c>
      <c r="J49" s="27">
        <f t="shared" ca="1" si="39"/>
        <v>2878.3433451264464</v>
      </c>
      <c r="K49" s="6">
        <v>39</v>
      </c>
      <c r="L49" s="27">
        <f t="shared" ca="1" si="24"/>
        <v>368.51908800502639</v>
      </c>
      <c r="M49" s="15" t="str">
        <f t="shared" ca="1" si="25"/>
        <v>E1</v>
      </c>
      <c r="N49" s="16"/>
      <c r="O49" s="15">
        <f ca="1">COUNTIF(Q$11:Q48,"&gt;"&amp;L49)</f>
        <v>0</v>
      </c>
      <c r="P49" s="47">
        <f t="shared" ca="1" si="26"/>
        <v>4.3301328287870433</v>
      </c>
      <c r="Q49" s="27">
        <f t="shared" ca="1" si="40"/>
        <v>372.84922083381343</v>
      </c>
      <c r="R49" s="27">
        <f t="shared" ca="1" si="27"/>
        <v>8.4660000424940147</v>
      </c>
      <c r="S49" s="27">
        <f t="shared" ca="1" si="28"/>
        <v>381.31522087630742</v>
      </c>
      <c r="T49" s="47">
        <f t="shared" ca="1" si="41"/>
        <v>0</v>
      </c>
      <c r="U49" s="16"/>
      <c r="V49" s="15">
        <f ca="1">COUNTIF(X$11:X48,"&gt;"&amp;S49)</f>
        <v>0</v>
      </c>
      <c r="W49" s="47">
        <f t="shared" ca="1" si="29"/>
        <v>0</v>
      </c>
      <c r="X49" s="27">
        <f t="shared" ca="1" si="42"/>
        <v>381.31522087630742</v>
      </c>
      <c r="Y49" s="27">
        <f t="shared" ca="1" si="30"/>
        <v>1.0043691058465459E-3</v>
      </c>
      <c r="Z49" s="27">
        <f t="shared" ca="1" si="31"/>
        <v>381.31622524541325</v>
      </c>
      <c r="AA49" s="47">
        <f t="shared" ca="1" si="43"/>
        <v>8.4650058311733574</v>
      </c>
      <c r="AB49" s="16"/>
      <c r="AC49" s="15">
        <f ca="1">COUNTIF(AE$11:AE48,"&gt;"&amp;Z49)</f>
        <v>3</v>
      </c>
      <c r="AD49" s="47">
        <f t="shared" ca="1" si="32"/>
        <v>40.491790068100102</v>
      </c>
      <c r="AE49" s="27">
        <f t="shared" ca="1" si="44"/>
        <v>421.80801531351335</v>
      </c>
      <c r="AF49" s="27">
        <f t="shared" ca="1" si="33"/>
        <v>17.188100227848135</v>
      </c>
      <c r="AG49" s="27">
        <f t="shared" ca="1" si="34"/>
        <v>438.99611554136146</v>
      </c>
      <c r="AH49" s="47">
        <f t="shared" ca="1" si="45"/>
        <v>0</v>
      </c>
      <c r="AI49" s="16"/>
      <c r="AJ49" s="15">
        <f t="shared" ca="1" si="35"/>
        <v>3</v>
      </c>
      <c r="AK49" s="47">
        <f t="shared" ca="1" si="36"/>
        <v>44.821922896887145</v>
      </c>
      <c r="AL49" s="6">
        <v>39</v>
      </c>
      <c r="AM49" s="27">
        <f t="shared" ca="1" si="23"/>
        <v>70.477027536335072</v>
      </c>
      <c r="AN49" s="27" t="str">
        <f t="shared" ca="1" si="23"/>
        <v/>
      </c>
      <c r="AO49" s="27" t="str">
        <f t="shared" ca="1" si="23"/>
        <v/>
      </c>
      <c r="AP49" s="6"/>
      <c r="AQ49" s="6"/>
      <c r="DE49" s="5"/>
      <c r="DF49" s="5"/>
      <c r="DG49" s="5"/>
      <c r="DH49" s="5"/>
    </row>
    <row r="50" spans="1:115" ht="13.9" customHeight="1" x14ac:dyDescent="0.2">
      <c r="A50" s="1"/>
      <c r="B50" s="1"/>
      <c r="C50" s="1"/>
      <c r="D50" s="1"/>
      <c r="E50" s="1"/>
      <c r="F50" s="1"/>
      <c r="G50" s="1"/>
      <c r="H50" s="27">
        <f t="shared" ca="1" si="37"/>
        <v>705.0588407677601</v>
      </c>
      <c r="I50" s="27">
        <f t="shared" ca="1" si="38"/>
        <v>1389.992976762202</v>
      </c>
      <c r="J50" s="27">
        <f t="shared" ca="1" si="39"/>
        <v>2922.0655498952146</v>
      </c>
      <c r="K50" s="6">
        <v>40</v>
      </c>
      <c r="L50" s="27">
        <f t="shared" ca="1" si="24"/>
        <v>374.25678581555314</v>
      </c>
      <c r="M50" s="15" t="str">
        <f t="shared" ca="1" si="25"/>
        <v>E1</v>
      </c>
      <c r="N50" s="16"/>
      <c r="O50" s="15">
        <f ca="1">COUNTIF(Q$11:Q49,"&gt;"&amp;L50)</f>
        <v>0</v>
      </c>
      <c r="P50" s="47">
        <f t="shared" ca="1" si="26"/>
        <v>7.0584350607542774</v>
      </c>
      <c r="Q50" s="27">
        <f t="shared" ca="1" si="40"/>
        <v>381.31522087630742</v>
      </c>
      <c r="R50" s="27">
        <f t="shared" ca="1" si="27"/>
        <v>8.1593773273497767</v>
      </c>
      <c r="S50" s="27">
        <f t="shared" ca="1" si="28"/>
        <v>389.47459820365719</v>
      </c>
      <c r="T50" s="47">
        <f t="shared" ca="1" si="41"/>
        <v>0</v>
      </c>
      <c r="U50" s="16"/>
      <c r="V50" s="15">
        <f ca="1">COUNTIF(X$11:X49,"&gt;"&amp;S50)</f>
        <v>0</v>
      </c>
      <c r="W50" s="47">
        <f t="shared" ca="1" si="29"/>
        <v>0</v>
      </c>
      <c r="X50" s="27">
        <f t="shared" ca="1" si="42"/>
        <v>389.47459820365719</v>
      </c>
      <c r="Y50" s="27">
        <f t="shared" ca="1" si="30"/>
        <v>1.0047421927984414E-3</v>
      </c>
      <c r="Z50" s="27">
        <f t="shared" ca="1" si="31"/>
        <v>389.47560294584997</v>
      </c>
      <c r="AA50" s="47">
        <f t="shared" ca="1" si="43"/>
        <v>8.1583729582439446</v>
      </c>
      <c r="AB50" s="16"/>
      <c r="AC50" s="15">
        <f ca="1">COUNTIF(AE$11:AE49,"&gt;"&amp;Z50)</f>
        <v>3</v>
      </c>
      <c r="AD50" s="47">
        <f t="shared" ca="1" si="32"/>
        <v>49.520512595511491</v>
      </c>
      <c r="AE50" s="27">
        <f t="shared" ca="1" si="44"/>
        <v>438.99611554136146</v>
      </c>
      <c r="AF50" s="27">
        <f t="shared" ca="1" si="33"/>
        <v>15.586163195408451</v>
      </c>
      <c r="AG50" s="27">
        <f t="shared" ca="1" si="34"/>
        <v>454.58227873676992</v>
      </c>
      <c r="AH50" s="47">
        <f t="shared" ca="1" si="45"/>
        <v>0</v>
      </c>
      <c r="AI50" s="16"/>
      <c r="AJ50" s="15">
        <f t="shared" ca="1" si="35"/>
        <v>3</v>
      </c>
      <c r="AK50" s="47">
        <f t="shared" ca="1" si="36"/>
        <v>56.578947656265768</v>
      </c>
      <c r="AL50" s="6">
        <v>40</v>
      </c>
      <c r="AM50" s="27">
        <f t="shared" ca="1" si="23"/>
        <v>80.325492921216778</v>
      </c>
      <c r="AN50" s="27" t="str">
        <f t="shared" ca="1" si="23"/>
        <v/>
      </c>
      <c r="AO50" s="27" t="str">
        <f t="shared" ca="1" si="23"/>
        <v/>
      </c>
      <c r="AP50" s="6"/>
      <c r="AQ50" s="6"/>
      <c r="DF50" s="5"/>
      <c r="DG50" s="5"/>
      <c r="DH50" s="5"/>
    </row>
    <row r="51" spans="1:115" ht="13.9" customHeight="1" x14ac:dyDescent="0.2">
      <c r="A51" s="1"/>
      <c r="B51" s="1"/>
      <c r="C51" s="1"/>
      <c r="D51" s="1"/>
      <c r="E51" s="1"/>
      <c r="F51" s="1"/>
      <c r="G51" s="1"/>
      <c r="H51" s="27">
        <f t="shared" ca="1" si="37"/>
        <v>745.69804825926974</v>
      </c>
      <c r="I51" s="27">
        <f t="shared" ca="1" si="38"/>
        <v>1397.1653003124061</v>
      </c>
      <c r="J51" s="27">
        <f t="shared" ca="1" si="39"/>
        <v>2942.1180707438543</v>
      </c>
      <c r="K51" s="6">
        <v>41</v>
      </c>
      <c r="L51" s="27">
        <f t="shared" ca="1" si="24"/>
        <v>409.86479689362716</v>
      </c>
      <c r="M51" s="15" t="str">
        <f t="shared" ca="1" si="25"/>
        <v>E2</v>
      </c>
      <c r="N51" s="16"/>
      <c r="O51" s="15">
        <f ca="1">COUNTIF(Q$11:Q50,"&gt;"&amp;L51)</f>
        <v>0</v>
      </c>
      <c r="P51" s="47">
        <f t="shared" ca="1" si="26"/>
        <v>0</v>
      </c>
      <c r="Q51" s="27">
        <f t="shared" ca="1" si="40"/>
        <v>409.86479689362716</v>
      </c>
      <c r="R51" s="27">
        <f t="shared" ca="1" si="27"/>
        <v>9.9256807736523996E-4</v>
      </c>
      <c r="S51" s="27">
        <f t="shared" ca="1" si="28"/>
        <v>409.86578946170454</v>
      </c>
      <c r="T51" s="47">
        <f t="shared" ca="1" si="41"/>
        <v>20.390198689969964</v>
      </c>
      <c r="U51" s="16"/>
      <c r="V51" s="15">
        <f ca="1">COUNTIF(X$11:X50,"&gt;"&amp;S51)</f>
        <v>0</v>
      </c>
      <c r="W51" s="47">
        <f t="shared" ca="1" si="29"/>
        <v>0</v>
      </c>
      <c r="X51" s="27">
        <f t="shared" ca="1" si="42"/>
        <v>409.86578946170454</v>
      </c>
      <c r="Y51" s="27">
        <f t="shared" ca="1" si="30"/>
        <v>4.3135416785967955</v>
      </c>
      <c r="Z51" s="27">
        <f t="shared" ca="1" si="31"/>
        <v>414.17933114030131</v>
      </c>
      <c r="AA51" s="47">
        <f t="shared" ca="1" si="43"/>
        <v>20.390186515854566</v>
      </c>
      <c r="AB51" s="16"/>
      <c r="AC51" s="15">
        <f ca="1">COUNTIF(AE$11:AE50,"&gt;"&amp;Z51)</f>
        <v>2</v>
      </c>
      <c r="AD51" s="47">
        <f t="shared" ca="1" si="32"/>
        <v>40.402947596468607</v>
      </c>
      <c r="AE51" s="27">
        <f t="shared" ca="1" si="44"/>
        <v>454.58227873676992</v>
      </c>
      <c r="AF51" s="27">
        <f t="shared" ca="1" si="33"/>
        <v>6.4735906025692724</v>
      </c>
      <c r="AG51" s="27">
        <f t="shared" ca="1" si="34"/>
        <v>461.05586933933921</v>
      </c>
      <c r="AH51" s="47">
        <f t="shared" ca="1" si="45"/>
        <v>0</v>
      </c>
      <c r="AI51" s="16"/>
      <c r="AJ51" s="15">
        <f t="shared" ca="1" si="35"/>
        <v>2</v>
      </c>
      <c r="AK51" s="47">
        <f t="shared" ca="1" si="36"/>
        <v>40.402947596468607</v>
      </c>
      <c r="AL51" s="6">
        <v>41</v>
      </c>
      <c r="AM51" s="27" t="str">
        <f t="shared" ref="AM51:AO70" ca="1" si="46">IF($M51=AM$10,$AG51-$L51,"")</f>
        <v/>
      </c>
      <c r="AN51" s="27">
        <f t="shared" ca="1" si="46"/>
        <v>51.191072445712052</v>
      </c>
      <c r="AO51" s="27" t="str">
        <f t="shared" ca="1" si="46"/>
        <v/>
      </c>
      <c r="AP51" s="6"/>
      <c r="AQ51" s="6"/>
      <c r="DF51" s="5"/>
      <c r="DG51" s="5"/>
      <c r="DH51" s="5"/>
    </row>
    <row r="52" spans="1:115" ht="13.9" customHeight="1" x14ac:dyDescent="0.2">
      <c r="A52" s="1"/>
      <c r="B52" s="1"/>
      <c r="C52" s="1"/>
      <c r="D52" s="1"/>
      <c r="E52" s="1"/>
      <c r="F52" s="1"/>
      <c r="G52" s="1"/>
      <c r="H52" s="27">
        <f t="shared" ca="1" si="37"/>
        <v>747.20270813600894</v>
      </c>
      <c r="I52" s="27">
        <f t="shared" ca="1" si="38"/>
        <v>1489.6822495082922</v>
      </c>
      <c r="J52" s="27">
        <f t="shared" ca="1" si="39"/>
        <v>3201.5421935910117</v>
      </c>
      <c r="K52" s="6">
        <v>42</v>
      </c>
      <c r="L52" s="27">
        <f t="shared" ca="1" si="24"/>
        <v>409.90212997472923</v>
      </c>
      <c r="M52" s="15" t="str">
        <f t="shared" ca="1" si="25"/>
        <v>E1</v>
      </c>
      <c r="N52" s="16"/>
      <c r="O52" s="15">
        <f ca="1">COUNTIF(Q$11:Q51,"&gt;"&amp;L52)</f>
        <v>0</v>
      </c>
      <c r="P52" s="47">
        <f t="shared" ca="1" si="26"/>
        <v>0</v>
      </c>
      <c r="Q52" s="27">
        <f t="shared" ca="1" si="40"/>
        <v>409.90212997472923</v>
      </c>
      <c r="R52" s="27">
        <f t="shared" ca="1" si="27"/>
        <v>17.723944236633585</v>
      </c>
      <c r="S52" s="27">
        <f t="shared" ca="1" si="28"/>
        <v>427.62607421136283</v>
      </c>
      <c r="T52" s="47">
        <f t="shared" ca="1" si="41"/>
        <v>3.634051302469743E-2</v>
      </c>
      <c r="U52" s="16"/>
      <c r="V52" s="15">
        <f ca="1">COUNTIF(X$11:X51,"&gt;"&amp;S52)</f>
        <v>0</v>
      </c>
      <c r="W52" s="47">
        <f t="shared" ca="1" si="29"/>
        <v>0</v>
      </c>
      <c r="X52" s="27">
        <f t="shared" ca="1" si="42"/>
        <v>427.62607421136283</v>
      </c>
      <c r="Y52" s="27">
        <f t="shared" ca="1" si="30"/>
        <v>1.0238151097481311E-3</v>
      </c>
      <c r="Z52" s="27">
        <f t="shared" ca="1" si="31"/>
        <v>427.62709802647259</v>
      </c>
      <c r="AA52" s="47">
        <f t="shared" ca="1" si="43"/>
        <v>13.446743071061519</v>
      </c>
      <c r="AB52" s="16"/>
      <c r="AC52" s="15">
        <f ca="1">COUNTIF(AE$11:AE51,"&gt;"&amp;Z52)</f>
        <v>2</v>
      </c>
      <c r="AD52" s="47">
        <f t="shared" ca="1" si="32"/>
        <v>33.428771312866616</v>
      </c>
      <c r="AE52" s="27">
        <f t="shared" ca="1" si="44"/>
        <v>461.05586933933921</v>
      </c>
      <c r="AF52" s="27">
        <f t="shared" ca="1" si="33"/>
        <v>15.49129716955931</v>
      </c>
      <c r="AG52" s="27">
        <f t="shared" ca="1" si="34"/>
        <v>476.5471665088985</v>
      </c>
      <c r="AH52" s="47">
        <f t="shared" ca="1" si="45"/>
        <v>0</v>
      </c>
      <c r="AI52" s="16"/>
      <c r="AJ52" s="15">
        <f t="shared" ca="1" si="35"/>
        <v>2</v>
      </c>
      <c r="AK52" s="47">
        <f t="shared" ca="1" si="36"/>
        <v>33.428771312866616</v>
      </c>
      <c r="AL52" s="6">
        <v>42</v>
      </c>
      <c r="AM52" s="27">
        <f t="shared" ca="1" si="46"/>
        <v>66.645036534169265</v>
      </c>
      <c r="AN52" s="27" t="str">
        <f t="shared" ca="1" si="46"/>
        <v/>
      </c>
      <c r="AO52" s="27" t="str">
        <f t="shared" ca="1" si="46"/>
        <v/>
      </c>
      <c r="AP52" s="6"/>
      <c r="AQ52" s="6"/>
      <c r="DG52" s="5"/>
    </row>
    <row r="53" spans="1:115" ht="13.9" customHeight="1" x14ac:dyDescent="0.2">
      <c r="A53" s="1"/>
      <c r="B53" s="1"/>
      <c r="C53" s="1"/>
      <c r="D53" s="1"/>
      <c r="E53" s="1"/>
      <c r="F53" s="1"/>
      <c r="G53" s="1"/>
      <c r="H53" s="27">
        <f t="shared" ca="1" si="37"/>
        <v>770.88382159859395</v>
      </c>
      <c r="I53" s="27">
        <f t="shared" ca="1" si="38"/>
        <v>1545.7737891327597</v>
      </c>
      <c r="J53" s="27">
        <f t="shared" ca="1" si="39"/>
        <v>3323.6891019527147</v>
      </c>
      <c r="K53" s="6">
        <v>43</v>
      </c>
      <c r="L53" s="27">
        <f t="shared" ca="1" si="24"/>
        <v>410.95949326409385</v>
      </c>
      <c r="M53" s="15" t="str">
        <f t="shared" ca="1" si="25"/>
        <v>E2</v>
      </c>
      <c r="N53" s="16"/>
      <c r="O53" s="15">
        <f ca="1">COUNTIF(Q$11:Q52,"&gt;"&amp;L53)</f>
        <v>0</v>
      </c>
      <c r="P53" s="47">
        <f t="shared" ca="1" si="26"/>
        <v>16.666580947268983</v>
      </c>
      <c r="Q53" s="27">
        <f t="shared" ca="1" si="40"/>
        <v>427.62607421136283</v>
      </c>
      <c r="R53" s="27">
        <f t="shared" ca="1" si="27"/>
        <v>1.0038943537877391E-3</v>
      </c>
      <c r="S53" s="27">
        <f t="shared" ca="1" si="28"/>
        <v>427.62707810571663</v>
      </c>
      <c r="T53" s="47">
        <f t="shared" ca="1" si="41"/>
        <v>0</v>
      </c>
      <c r="U53" s="16"/>
      <c r="V53" s="15">
        <f ca="1">COUNTIF(X$11:X52,"&gt;"&amp;S53)</f>
        <v>0</v>
      </c>
      <c r="W53" s="47">
        <f t="shared" ca="1" si="29"/>
        <v>1.9920755960356473E-5</v>
      </c>
      <c r="X53" s="27">
        <f t="shared" ca="1" si="42"/>
        <v>427.62709802647259</v>
      </c>
      <c r="Y53" s="27">
        <f t="shared" ca="1" si="30"/>
        <v>23.270279995226623</v>
      </c>
      <c r="Z53" s="27">
        <f t="shared" ca="1" si="31"/>
        <v>450.89737802169924</v>
      </c>
      <c r="AA53" s="47">
        <f t="shared" ca="1" si="43"/>
        <v>0</v>
      </c>
      <c r="AB53" s="16"/>
      <c r="AC53" s="15">
        <f ca="1">COUNTIF(AE$11:AE52,"&gt;"&amp;Z53)</f>
        <v>2</v>
      </c>
      <c r="AD53" s="47">
        <f t="shared" ca="1" si="32"/>
        <v>25.64978848719926</v>
      </c>
      <c r="AE53" s="27">
        <f t="shared" ca="1" si="44"/>
        <v>476.5471665088985</v>
      </c>
      <c r="AF53" s="27">
        <f t="shared" ca="1" si="33"/>
        <v>4.4504262981616192</v>
      </c>
      <c r="AG53" s="27">
        <f t="shared" ca="1" si="34"/>
        <v>480.99759280706013</v>
      </c>
      <c r="AH53" s="47">
        <f t="shared" ca="1" si="45"/>
        <v>0</v>
      </c>
      <c r="AI53" s="16"/>
      <c r="AJ53" s="15">
        <f t="shared" ca="1" si="35"/>
        <v>2</v>
      </c>
      <c r="AK53" s="47">
        <f t="shared" ca="1" si="36"/>
        <v>42.316389355224203</v>
      </c>
      <c r="AL53" s="6">
        <v>43</v>
      </c>
      <c r="AM53" s="27" t="str">
        <f t="shared" ca="1" si="46"/>
        <v/>
      </c>
      <c r="AN53" s="27">
        <f t="shared" ca="1" si="46"/>
        <v>70.038099542966279</v>
      </c>
      <c r="AO53" s="27" t="str">
        <f t="shared" ca="1" si="46"/>
        <v/>
      </c>
      <c r="AP53" s="6"/>
      <c r="AQ53" s="6"/>
    </row>
    <row r="54" spans="1:115" ht="13.9" customHeight="1" x14ac:dyDescent="0.2">
      <c r="A54" s="1"/>
      <c r="B54" s="1"/>
      <c r="C54" s="1"/>
      <c r="D54" s="1"/>
      <c r="E54" s="1"/>
      <c r="F54" s="1"/>
      <c r="G54" s="1"/>
      <c r="H54" s="27">
        <f t="shared" ca="1" si="37"/>
        <v>807.67912743361887</v>
      </c>
      <c r="I54" s="27">
        <f t="shared" ca="1" si="38"/>
        <v>1569.5484921007755</v>
      </c>
      <c r="J54" s="27">
        <f t="shared" ca="1" si="39"/>
        <v>3328.7892232438726</v>
      </c>
      <c r="K54" s="6">
        <v>44</v>
      </c>
      <c r="L54" s="27">
        <f t="shared" ca="1" si="24"/>
        <v>414.12496506887294</v>
      </c>
      <c r="M54" s="15" t="str">
        <f t="shared" ca="1" si="25"/>
        <v>E1</v>
      </c>
      <c r="N54" s="16"/>
      <c r="O54" s="15">
        <f ca="1">COUNTIF(Q$11:Q53,"&gt;"&amp;L54)</f>
        <v>1</v>
      </c>
      <c r="P54" s="47">
        <f t="shared" ca="1" si="26"/>
        <v>13.502113036843696</v>
      </c>
      <c r="Q54" s="27">
        <f t="shared" ca="1" si="40"/>
        <v>427.62707810571663</v>
      </c>
      <c r="R54" s="27">
        <f t="shared" ca="1" si="27"/>
        <v>5.0419761893008417</v>
      </c>
      <c r="S54" s="27">
        <f t="shared" ca="1" si="28"/>
        <v>432.66905429501747</v>
      </c>
      <c r="T54" s="47">
        <f t="shared" ca="1" si="41"/>
        <v>0</v>
      </c>
      <c r="U54" s="16"/>
      <c r="V54" s="15">
        <f ca="1">COUNTIF(X$11:X53,"&gt;"&amp;S54)</f>
        <v>0</v>
      </c>
      <c r="W54" s="47">
        <f t="shared" ca="1" si="29"/>
        <v>18.228323726681765</v>
      </c>
      <c r="X54" s="27">
        <f t="shared" ca="1" si="42"/>
        <v>450.89737802169924</v>
      </c>
      <c r="Y54" s="27">
        <f t="shared" ca="1" si="30"/>
        <v>1.0071719755972313E-3</v>
      </c>
      <c r="Z54" s="27">
        <f t="shared" ca="1" si="31"/>
        <v>450.89838519367481</v>
      </c>
      <c r="AA54" s="47">
        <f t="shared" ca="1" si="43"/>
        <v>0</v>
      </c>
      <c r="AB54" s="16"/>
      <c r="AC54" s="15">
        <f ca="1">COUNTIF(AE$11:AE53,"&gt;"&amp;Z54)</f>
        <v>3</v>
      </c>
      <c r="AD54" s="47">
        <f t="shared" ca="1" si="32"/>
        <v>30.099207613385317</v>
      </c>
      <c r="AE54" s="27">
        <f t="shared" ca="1" si="44"/>
        <v>480.99759280706013</v>
      </c>
      <c r="AF54" s="27">
        <f t="shared" ca="1" si="33"/>
        <v>15.395037448384617</v>
      </c>
      <c r="AG54" s="27">
        <f t="shared" ca="1" si="34"/>
        <v>496.39263025544477</v>
      </c>
      <c r="AH54" s="47">
        <f t="shared" ca="1" si="45"/>
        <v>0</v>
      </c>
      <c r="AI54" s="16"/>
      <c r="AJ54" s="15">
        <f t="shared" ca="1" si="35"/>
        <v>4</v>
      </c>
      <c r="AK54" s="47">
        <f t="shared" ca="1" si="36"/>
        <v>61.829644376910778</v>
      </c>
      <c r="AL54" s="6">
        <v>44</v>
      </c>
      <c r="AM54" s="27">
        <f t="shared" ca="1" si="46"/>
        <v>82.267665186571833</v>
      </c>
      <c r="AN54" s="27" t="str">
        <f t="shared" ca="1" si="46"/>
        <v/>
      </c>
      <c r="AO54" s="27" t="str">
        <f t="shared" ca="1" si="46"/>
        <v/>
      </c>
      <c r="AP54" s="6"/>
      <c r="AQ54" s="6"/>
    </row>
    <row r="55" spans="1:115" ht="13.9" customHeight="1" x14ac:dyDescent="0.2">
      <c r="A55" s="1"/>
      <c r="B55" s="1"/>
      <c r="C55" s="1"/>
      <c r="D55" s="1"/>
      <c r="E55" s="1"/>
      <c r="F55" s="1"/>
      <c r="G55" s="1"/>
      <c r="H55" s="27">
        <f t="shared" ca="1" si="37"/>
        <v>818.93474339444424</v>
      </c>
      <c r="I55" s="27">
        <f t="shared" ca="1" si="38"/>
        <v>1594.5921248716338</v>
      </c>
      <c r="J55" s="27">
        <f t="shared" ca="1" si="39"/>
        <v>3400.5411120599169</v>
      </c>
      <c r="K55" s="6">
        <v>45</v>
      </c>
      <c r="L55" s="27">
        <f t="shared" ca="1" si="24"/>
        <v>423.16809850645899</v>
      </c>
      <c r="M55" s="15" t="str">
        <f t="shared" ca="1" si="25"/>
        <v>E1</v>
      </c>
      <c r="N55" s="16"/>
      <c r="O55" s="15">
        <f ca="1">COUNTIF(Q$11:Q54,"&gt;"&amp;L55)</f>
        <v>2</v>
      </c>
      <c r="P55" s="47">
        <f t="shared" ca="1" si="26"/>
        <v>9.5009557885584854</v>
      </c>
      <c r="Q55" s="27">
        <f t="shared" ca="1" si="40"/>
        <v>432.66905429501747</v>
      </c>
      <c r="R55" s="27">
        <f t="shared" ca="1" si="27"/>
        <v>7.4665130275487517</v>
      </c>
      <c r="S55" s="27">
        <f t="shared" ca="1" si="28"/>
        <v>440.1355673225662</v>
      </c>
      <c r="T55" s="47">
        <f t="shared" ca="1" si="41"/>
        <v>0</v>
      </c>
      <c r="U55" s="16"/>
      <c r="V55" s="15">
        <f ca="1">COUNTIF(X$11:X54,"&gt;"&amp;S55)</f>
        <v>1</v>
      </c>
      <c r="W55" s="47">
        <f t="shared" ca="1" si="29"/>
        <v>10.762817871108609</v>
      </c>
      <c r="X55" s="27">
        <f t="shared" ca="1" si="42"/>
        <v>450.89838519367481</v>
      </c>
      <c r="Y55" s="27">
        <f t="shared" ca="1" si="30"/>
        <v>1.0085107853149906E-3</v>
      </c>
      <c r="Z55" s="27">
        <f t="shared" ca="1" si="31"/>
        <v>450.89939370446012</v>
      </c>
      <c r="AA55" s="47">
        <f t="shared" ca="1" si="43"/>
        <v>0</v>
      </c>
      <c r="AB55" s="16"/>
      <c r="AC55" s="15">
        <f ca="1">COUNTIF(AE$11:AE54,"&gt;"&amp;Z55)</f>
        <v>4</v>
      </c>
      <c r="AD55" s="47">
        <f t="shared" ca="1" si="32"/>
        <v>45.493236550984648</v>
      </c>
      <c r="AE55" s="27">
        <f t="shared" ca="1" si="44"/>
        <v>496.39263025544477</v>
      </c>
      <c r="AF55" s="27">
        <f t="shared" ca="1" si="33"/>
        <v>10.085107774896807</v>
      </c>
      <c r="AG55" s="27">
        <f t="shared" ca="1" si="34"/>
        <v>506.47773803034158</v>
      </c>
      <c r="AH55" s="47">
        <f t="shared" ca="1" si="45"/>
        <v>0</v>
      </c>
      <c r="AI55" s="16"/>
      <c r="AJ55" s="15">
        <f t="shared" ca="1" si="35"/>
        <v>7</v>
      </c>
      <c r="AK55" s="47">
        <f t="shared" ca="1" si="36"/>
        <v>65.757010210651742</v>
      </c>
      <c r="AL55" s="6">
        <v>45</v>
      </c>
      <c r="AM55" s="27">
        <f t="shared" ca="1" si="46"/>
        <v>83.309639523882595</v>
      </c>
      <c r="AN55" s="27" t="str">
        <f t="shared" ca="1" si="46"/>
        <v/>
      </c>
      <c r="AO55" s="27" t="str">
        <f t="shared" ca="1" si="46"/>
        <v/>
      </c>
      <c r="AP55" s="6"/>
      <c r="AQ55" s="6"/>
      <c r="DE55" s="5"/>
      <c r="DF55" s="5"/>
    </row>
    <row r="56" spans="1:115" ht="13.9" customHeight="1" x14ac:dyDescent="0.2">
      <c r="A56" s="1"/>
      <c r="B56" s="1"/>
      <c r="C56" s="1"/>
      <c r="D56" s="1"/>
      <c r="E56" s="1"/>
      <c r="F56" s="1"/>
      <c r="G56" s="1"/>
      <c r="H56" s="27">
        <f t="shared" ca="1" si="37"/>
        <v>833.58558520643442</v>
      </c>
      <c r="I56" s="27">
        <f t="shared" ca="1" si="38"/>
        <v>1612.6702549249724</v>
      </c>
      <c r="J56" s="27">
        <f t="shared" ca="1" si="39"/>
        <v>3433.5695194002237</v>
      </c>
      <c r="K56" s="6">
        <v>46</v>
      </c>
      <c r="L56" s="27">
        <f t="shared" ca="1" si="24"/>
        <v>430.68632439240309</v>
      </c>
      <c r="M56" s="15" t="str">
        <f t="shared" ca="1" si="25"/>
        <v>E1</v>
      </c>
      <c r="N56" s="16"/>
      <c r="O56" s="15">
        <f ca="1">COUNTIF(Q$11:Q55,"&gt;"&amp;L56)</f>
        <v>1</v>
      </c>
      <c r="P56" s="47">
        <f t="shared" ca="1" si="26"/>
        <v>9.4492429301631091</v>
      </c>
      <c r="Q56" s="27">
        <f t="shared" ca="1" si="40"/>
        <v>440.1355673225662</v>
      </c>
      <c r="R56" s="27">
        <f t="shared" ca="1" si="27"/>
        <v>8.6074582526140695</v>
      </c>
      <c r="S56" s="27">
        <f t="shared" ca="1" si="28"/>
        <v>448.7430255751803</v>
      </c>
      <c r="T56" s="47">
        <f t="shared" ca="1" si="41"/>
        <v>0</v>
      </c>
      <c r="U56" s="16"/>
      <c r="V56" s="15">
        <f ca="1">COUNTIF(X$11:X55,"&gt;"&amp;S56)</f>
        <v>2</v>
      </c>
      <c r="W56" s="47">
        <f t="shared" ca="1" si="29"/>
        <v>2.1563681292798265</v>
      </c>
      <c r="X56" s="27">
        <f t="shared" ca="1" si="42"/>
        <v>450.89939370446012</v>
      </c>
      <c r="Y56" s="27">
        <f t="shared" ca="1" si="30"/>
        <v>9.9986548763714373E-4</v>
      </c>
      <c r="Z56" s="27">
        <f t="shared" ca="1" si="31"/>
        <v>450.90039356994777</v>
      </c>
      <c r="AA56" s="47">
        <f t="shared" ca="1" si="43"/>
        <v>0</v>
      </c>
      <c r="AB56" s="16"/>
      <c r="AC56" s="15">
        <f ca="1">COUNTIF(AE$11:AE55,"&gt;"&amp;Z56)</f>
        <v>5</v>
      </c>
      <c r="AD56" s="47">
        <f t="shared" ca="1" si="32"/>
        <v>55.577344460393817</v>
      </c>
      <c r="AE56" s="27">
        <f t="shared" ca="1" si="44"/>
        <v>506.47773803034158</v>
      </c>
      <c r="AF56" s="27">
        <f t="shared" ca="1" si="33"/>
        <v>16.15235698093699</v>
      </c>
      <c r="AG56" s="27">
        <f t="shared" ca="1" si="34"/>
        <v>522.63009501127863</v>
      </c>
      <c r="AH56" s="47">
        <f t="shared" ca="1" si="45"/>
        <v>0</v>
      </c>
      <c r="AI56" s="16"/>
      <c r="AJ56" s="15">
        <f t="shared" ca="1" si="35"/>
        <v>8</v>
      </c>
      <c r="AK56" s="47">
        <f t="shared" ca="1" si="36"/>
        <v>67.182955519836753</v>
      </c>
      <c r="AL56" s="6">
        <v>46</v>
      </c>
      <c r="AM56" s="27">
        <f t="shared" ca="1" si="46"/>
        <v>91.943770618875533</v>
      </c>
      <c r="AN56" s="27" t="str">
        <f t="shared" ca="1" si="46"/>
        <v/>
      </c>
      <c r="AO56" s="27" t="str">
        <f t="shared" ca="1" si="46"/>
        <v/>
      </c>
      <c r="AP56" s="6"/>
      <c r="AQ56" s="6"/>
      <c r="DF56" s="5"/>
      <c r="DK56" s="5"/>
    </row>
    <row r="57" spans="1:115" ht="13.9" customHeight="1" x14ac:dyDescent="0.2">
      <c r="A57" s="1"/>
      <c r="B57" s="1"/>
      <c r="C57" s="1"/>
      <c r="D57" s="1"/>
      <c r="E57" s="1"/>
      <c r="F57" s="1"/>
      <c r="G57" s="1"/>
      <c r="H57" s="27">
        <f t="shared" ca="1" si="37"/>
        <v>839.26223735294786</v>
      </c>
      <c r="I57" s="27">
        <f t="shared" ca="1" si="38"/>
        <v>1701.4502442967269</v>
      </c>
      <c r="J57" s="27">
        <f t="shared" ca="1" si="39"/>
        <v>3501.7940664050038</v>
      </c>
      <c r="K57" s="6">
        <v>47</v>
      </c>
      <c r="L57" s="27">
        <f t="shared" ca="1" si="24"/>
        <v>433.58636447486731</v>
      </c>
      <c r="M57" s="15" t="str">
        <f t="shared" ca="1" si="25"/>
        <v>E2</v>
      </c>
      <c r="N57" s="16"/>
      <c r="O57" s="15">
        <f ca="1">COUNTIF(Q$11:Q56,"&gt;"&amp;L57)</f>
        <v>1</v>
      </c>
      <c r="P57" s="47">
        <f t="shared" ca="1" si="26"/>
        <v>15.156661100312988</v>
      </c>
      <c r="Q57" s="27">
        <f t="shared" ca="1" si="40"/>
        <v>448.7430255751803</v>
      </c>
      <c r="R57" s="27">
        <f t="shared" ca="1" si="27"/>
        <v>9.9469690015387743E-4</v>
      </c>
      <c r="S57" s="27">
        <f t="shared" ca="1" si="28"/>
        <v>448.74402027208043</v>
      </c>
      <c r="T57" s="47">
        <f t="shared" ca="1" si="41"/>
        <v>0</v>
      </c>
      <c r="U57" s="16"/>
      <c r="V57" s="15">
        <f ca="1">COUNTIF(X$11:X56,"&gt;"&amp;S57)</f>
        <v>3</v>
      </c>
      <c r="W57" s="47">
        <f t="shared" ca="1" si="29"/>
        <v>2.1563732978673329</v>
      </c>
      <c r="X57" s="27">
        <f t="shared" ca="1" si="42"/>
        <v>450.90039356994777</v>
      </c>
      <c r="Y57" s="27">
        <f t="shared" ca="1" si="30"/>
        <v>11.207425161252784</v>
      </c>
      <c r="Z57" s="27">
        <f t="shared" ca="1" si="31"/>
        <v>462.10781873120055</v>
      </c>
      <c r="AA57" s="47">
        <f t="shared" ca="1" si="43"/>
        <v>0</v>
      </c>
      <c r="AB57" s="16"/>
      <c r="AC57" s="15">
        <f ca="1">COUNTIF(AE$11:AE56,"&gt;"&amp;Z57)</f>
        <v>4</v>
      </c>
      <c r="AD57" s="47">
        <f t="shared" ca="1" si="32"/>
        <v>60.522276280078074</v>
      </c>
      <c r="AE57" s="27">
        <f t="shared" ca="1" si="44"/>
        <v>522.63009501127863</v>
      </c>
      <c r="AF57" s="27">
        <f t="shared" ca="1" si="33"/>
        <v>6.1328711402441201</v>
      </c>
      <c r="AG57" s="27">
        <f t="shared" ca="1" si="34"/>
        <v>528.76296615152273</v>
      </c>
      <c r="AH57" s="47">
        <f t="shared" ca="1" si="45"/>
        <v>0</v>
      </c>
      <c r="AI57" s="16"/>
      <c r="AJ57" s="15">
        <f t="shared" ca="1" si="35"/>
        <v>8</v>
      </c>
      <c r="AK57" s="47">
        <f t="shared" ca="1" si="36"/>
        <v>77.835310678258395</v>
      </c>
      <c r="AL57" s="6">
        <v>47</v>
      </c>
      <c r="AM57" s="27" t="str">
        <f t="shared" ca="1" si="46"/>
        <v/>
      </c>
      <c r="AN57" s="27">
        <f t="shared" ca="1" si="46"/>
        <v>95.176601676655423</v>
      </c>
      <c r="AO57" s="27" t="str">
        <f t="shared" ca="1" si="46"/>
        <v/>
      </c>
      <c r="AP57" s="6"/>
      <c r="AQ57" s="6"/>
      <c r="DF57" s="5"/>
    </row>
    <row r="58" spans="1:115" ht="13.9" customHeight="1" x14ac:dyDescent="0.2">
      <c r="A58" s="1"/>
      <c r="B58" s="1"/>
      <c r="C58" s="1"/>
      <c r="D58" s="1"/>
      <c r="E58" s="1"/>
      <c r="F58" s="1"/>
      <c r="G58" s="1"/>
      <c r="H58" s="27">
        <f t="shared" ca="1" si="37"/>
        <v>861.31158532256666</v>
      </c>
      <c r="I58" s="27">
        <f t="shared" ca="1" si="38"/>
        <v>1720.5994226273326</v>
      </c>
      <c r="J58" s="27">
        <f t="shared" ca="1" si="39"/>
        <v>3550.7979081252874</v>
      </c>
      <c r="K58" s="6">
        <v>48</v>
      </c>
      <c r="L58" s="27">
        <f t="shared" ca="1" si="24"/>
        <v>445.86971074323026</v>
      </c>
      <c r="M58" s="15" t="str">
        <f t="shared" ca="1" si="25"/>
        <v>E1</v>
      </c>
      <c r="N58" s="16"/>
      <c r="O58" s="15">
        <f ca="1">COUNTIF(Q$11:Q57,"&gt;"&amp;L58)</f>
        <v>1</v>
      </c>
      <c r="P58" s="47">
        <f t="shared" ca="1" si="26"/>
        <v>2.8743095288501763</v>
      </c>
      <c r="Q58" s="27">
        <f t="shared" ca="1" si="40"/>
        <v>448.74402027208043</v>
      </c>
      <c r="R58" s="27">
        <f t="shared" ca="1" si="27"/>
        <v>18.745304945003177</v>
      </c>
      <c r="S58" s="27">
        <f t="shared" ca="1" si="28"/>
        <v>467.4893252170836</v>
      </c>
      <c r="T58" s="47">
        <f t="shared" ca="1" si="41"/>
        <v>0</v>
      </c>
      <c r="U58" s="16"/>
      <c r="V58" s="15">
        <f ca="1">COUNTIF(X$11:X57,"&gt;"&amp;S58)</f>
        <v>0</v>
      </c>
      <c r="W58" s="47">
        <f t="shared" ca="1" si="29"/>
        <v>0</v>
      </c>
      <c r="X58" s="27">
        <f t="shared" ca="1" si="42"/>
        <v>467.4893252170836</v>
      </c>
      <c r="Y58" s="27">
        <f t="shared" ca="1" si="30"/>
        <v>1.0174850997266851E-3</v>
      </c>
      <c r="Z58" s="27">
        <f t="shared" ca="1" si="31"/>
        <v>467.49034270218334</v>
      </c>
      <c r="AA58" s="47">
        <f t="shared" ca="1" si="43"/>
        <v>5.381506485883051</v>
      </c>
      <c r="AB58" s="16"/>
      <c r="AC58" s="15">
        <f ca="1">COUNTIF(AE$11:AE57,"&gt;"&amp;Z58)</f>
        <v>5</v>
      </c>
      <c r="AD58" s="47">
        <f t="shared" ca="1" si="32"/>
        <v>61.272623449339392</v>
      </c>
      <c r="AE58" s="27">
        <f t="shared" ca="1" si="44"/>
        <v>528.76296615152273</v>
      </c>
      <c r="AF58" s="27">
        <f t="shared" ca="1" si="33"/>
        <v>14.941227719404596</v>
      </c>
      <c r="AG58" s="27">
        <f t="shared" ca="1" si="34"/>
        <v>543.70419387092738</v>
      </c>
      <c r="AH58" s="47">
        <f t="shared" ca="1" si="45"/>
        <v>0</v>
      </c>
      <c r="AI58" s="16"/>
      <c r="AJ58" s="15">
        <f t="shared" ca="1" si="35"/>
        <v>6</v>
      </c>
      <c r="AK58" s="47">
        <f t="shared" ca="1" si="36"/>
        <v>64.146932978189568</v>
      </c>
      <c r="AL58" s="6">
        <v>48</v>
      </c>
      <c r="AM58" s="27">
        <f t="shared" ca="1" si="46"/>
        <v>97.834483127697126</v>
      </c>
      <c r="AN58" s="27" t="str">
        <f t="shared" ca="1" si="46"/>
        <v/>
      </c>
      <c r="AO58" s="27" t="str">
        <f t="shared" ca="1" si="46"/>
        <v/>
      </c>
      <c r="AP58" s="6"/>
      <c r="AQ58" s="6"/>
      <c r="DF58" s="5"/>
    </row>
    <row r="59" spans="1:115" ht="13.9" customHeight="1" x14ac:dyDescent="0.2">
      <c r="A59" s="1"/>
      <c r="B59" s="1"/>
      <c r="C59" s="1"/>
      <c r="D59" s="1"/>
      <c r="E59" s="1"/>
      <c r="F59" s="1"/>
      <c r="G59" s="1"/>
      <c r="H59" s="27">
        <f t="shared" ca="1" si="37"/>
        <v>865.44655406954701</v>
      </c>
      <c r="I59" s="27">
        <f t="shared" ca="1" si="38"/>
        <v>1721.0802525921563</v>
      </c>
      <c r="J59" s="27">
        <f t="shared" ca="1" si="39"/>
        <v>3558.9824962796747</v>
      </c>
      <c r="K59" s="6">
        <v>49</v>
      </c>
      <c r="L59" s="27">
        <f t="shared" ca="1" si="24"/>
        <v>453.68486870905076</v>
      </c>
      <c r="M59" s="15" t="str">
        <f t="shared" ca="1" si="25"/>
        <v>E1</v>
      </c>
      <c r="N59" s="16"/>
      <c r="O59" s="15">
        <f ca="1">COUNTIF(Q$11:Q58,"&gt;"&amp;L59)</f>
        <v>0</v>
      </c>
      <c r="P59" s="47">
        <f t="shared" ca="1" si="26"/>
        <v>13.804456508032843</v>
      </c>
      <c r="Q59" s="27">
        <f t="shared" ca="1" si="40"/>
        <v>467.4893252170836</v>
      </c>
      <c r="R59" s="27">
        <f t="shared" ca="1" si="27"/>
        <v>8.6898309325373866</v>
      </c>
      <c r="S59" s="27">
        <f t="shared" ca="1" si="28"/>
        <v>476.17915614962101</v>
      </c>
      <c r="T59" s="47">
        <f t="shared" ca="1" si="41"/>
        <v>0</v>
      </c>
      <c r="U59" s="16"/>
      <c r="V59" s="15">
        <f ca="1">COUNTIF(X$11:X58,"&gt;"&amp;S59)</f>
        <v>0</v>
      </c>
      <c r="W59" s="47">
        <f t="shared" ca="1" si="29"/>
        <v>0</v>
      </c>
      <c r="X59" s="27">
        <f t="shared" ca="1" si="42"/>
        <v>476.17915614962101</v>
      </c>
      <c r="Y59" s="27">
        <f t="shared" ca="1" si="30"/>
        <v>1.0128150908406764E-3</v>
      </c>
      <c r="Z59" s="27">
        <f t="shared" ca="1" si="31"/>
        <v>476.18016896471187</v>
      </c>
      <c r="AA59" s="47">
        <f t="shared" ca="1" si="43"/>
        <v>8.688813447437667</v>
      </c>
      <c r="AB59" s="16"/>
      <c r="AC59" s="15">
        <f ca="1">COUNTIF(AE$11:AE58,"&gt;"&amp;Z59)</f>
        <v>6</v>
      </c>
      <c r="AD59" s="47">
        <f t="shared" ca="1" si="32"/>
        <v>67.524024906215516</v>
      </c>
      <c r="AE59" s="27">
        <f t="shared" ca="1" si="44"/>
        <v>543.70419387092738</v>
      </c>
      <c r="AF59" s="27">
        <f t="shared" ca="1" si="33"/>
        <v>11.785221222967081</v>
      </c>
      <c r="AG59" s="27">
        <f t="shared" ca="1" si="34"/>
        <v>555.48941509389442</v>
      </c>
      <c r="AH59" s="47">
        <f t="shared" ca="1" si="45"/>
        <v>0</v>
      </c>
      <c r="AI59" s="16"/>
      <c r="AJ59" s="15">
        <f t="shared" ca="1" si="35"/>
        <v>6</v>
      </c>
      <c r="AK59" s="47">
        <f t="shared" ca="1" si="36"/>
        <v>81.328481414248358</v>
      </c>
      <c r="AL59" s="6">
        <v>49</v>
      </c>
      <c r="AM59" s="27">
        <f t="shared" ca="1" si="46"/>
        <v>101.80454638484366</v>
      </c>
      <c r="AN59" s="27" t="str">
        <f t="shared" ca="1" si="46"/>
        <v/>
      </c>
      <c r="AO59" s="27" t="str">
        <f t="shared" ca="1" si="46"/>
        <v/>
      </c>
      <c r="AP59" s="6"/>
      <c r="AQ59" s="6"/>
    </row>
    <row r="60" spans="1:115" ht="13.9" customHeight="1" x14ac:dyDescent="0.2">
      <c r="A60" s="1"/>
      <c r="B60" s="1"/>
      <c r="C60" s="1"/>
      <c r="D60" s="1"/>
      <c r="E60" s="1"/>
      <c r="F60" s="1"/>
      <c r="G60" s="1"/>
      <c r="H60" s="27">
        <f t="shared" ca="1" si="37"/>
        <v>872.05833472947563</v>
      </c>
      <c r="I60" s="27">
        <f t="shared" ca="1" si="38"/>
        <v>1782.2649384750168</v>
      </c>
      <c r="J60" s="27">
        <f t="shared" ca="1" si="39"/>
        <v>3583.5114219020925</v>
      </c>
      <c r="K60" s="6">
        <v>50</v>
      </c>
      <c r="L60" s="27">
        <f t="shared" ca="1" si="24"/>
        <v>489.83725451581836</v>
      </c>
      <c r="M60" s="15" t="str">
        <f t="shared" ca="1" si="25"/>
        <v>E2</v>
      </c>
      <c r="N60" s="16"/>
      <c r="O60" s="15">
        <f ca="1">COUNTIF(Q$11:Q59,"&gt;"&amp;L60)</f>
        <v>0</v>
      </c>
      <c r="P60" s="47">
        <f t="shared" ca="1" si="26"/>
        <v>0</v>
      </c>
      <c r="Q60" s="27">
        <f t="shared" ca="1" si="40"/>
        <v>489.83725451581836</v>
      </c>
      <c r="R60" s="27">
        <f t="shared" ca="1" si="27"/>
        <v>1.0002117244650827E-3</v>
      </c>
      <c r="S60" s="27">
        <f t="shared" ca="1" si="28"/>
        <v>489.83825472754285</v>
      </c>
      <c r="T60" s="47">
        <f t="shared" ca="1" si="41"/>
        <v>13.658098366197351</v>
      </c>
      <c r="U60" s="16"/>
      <c r="V60" s="15">
        <f ca="1">COUNTIF(X$11:X59,"&gt;"&amp;S60)</f>
        <v>0</v>
      </c>
      <c r="W60" s="47">
        <f t="shared" ca="1" si="29"/>
        <v>0</v>
      </c>
      <c r="X60" s="27">
        <f t="shared" ca="1" si="42"/>
        <v>489.83825472754285</v>
      </c>
      <c r="Y60" s="27">
        <f t="shared" ca="1" si="30"/>
        <v>14.141366126847961</v>
      </c>
      <c r="Z60" s="27">
        <f t="shared" ca="1" si="31"/>
        <v>503.97962085439082</v>
      </c>
      <c r="AA60" s="47">
        <f t="shared" ca="1" si="43"/>
        <v>13.658085762830979</v>
      </c>
      <c r="AB60" s="16"/>
      <c r="AC60" s="15">
        <f ca="1">COUNTIF(AE$11:AE59,"&gt;"&amp;Z60)</f>
        <v>4</v>
      </c>
      <c r="AD60" s="47">
        <f t="shared" ca="1" si="32"/>
        <v>51.509794239503606</v>
      </c>
      <c r="AE60" s="27">
        <f t="shared" ca="1" si="44"/>
        <v>555.48941509389442</v>
      </c>
      <c r="AF60" s="27">
        <f t="shared" ca="1" si="33"/>
        <v>7.3433248357024343</v>
      </c>
      <c r="AG60" s="27">
        <f t="shared" ca="1" si="34"/>
        <v>562.83273992959687</v>
      </c>
      <c r="AH60" s="47">
        <f t="shared" ca="1" si="45"/>
        <v>0</v>
      </c>
      <c r="AI60" s="16"/>
      <c r="AJ60" s="15">
        <f t="shared" ca="1" si="35"/>
        <v>4</v>
      </c>
      <c r="AK60" s="47">
        <f t="shared" ca="1" si="36"/>
        <v>51.509794239503606</v>
      </c>
      <c r="AL60" s="6">
        <v>50</v>
      </c>
      <c r="AM60" s="27" t="str">
        <f t="shared" ca="1" si="46"/>
        <v/>
      </c>
      <c r="AN60" s="27">
        <f t="shared" ca="1" si="46"/>
        <v>72.995485413778511</v>
      </c>
      <c r="AO60" s="27" t="str">
        <f t="shared" ca="1" si="46"/>
        <v/>
      </c>
      <c r="AP60" s="6"/>
      <c r="AQ60" s="6"/>
    </row>
    <row r="61" spans="1:115" ht="13.9" customHeight="1" x14ac:dyDescent="0.2">
      <c r="A61" s="1"/>
      <c r="B61" s="1"/>
      <c r="C61" s="1"/>
      <c r="D61" s="1"/>
      <c r="E61" s="1"/>
      <c r="F61" s="1"/>
      <c r="G61" s="1"/>
      <c r="H61" s="27">
        <f t="shared" ca="1" si="37"/>
        <v>875.28569489311371</v>
      </c>
      <c r="I61" s="27">
        <f t="shared" ca="1" si="38"/>
        <v>1790.6663966295994</v>
      </c>
      <c r="J61" s="27">
        <f t="shared" ca="1" si="39"/>
        <v>3602.13832172309</v>
      </c>
      <c r="K61" s="6">
        <v>51</v>
      </c>
      <c r="L61" s="27">
        <f t="shared" ca="1" si="24"/>
        <v>501.83725436788495</v>
      </c>
      <c r="M61" s="15" t="str">
        <f t="shared" ca="1" si="25"/>
        <v>E2r</v>
      </c>
      <c r="N61" s="16"/>
      <c r="O61" s="15">
        <f ca="1">COUNTIF(Q$11:Q60,"&gt;"&amp;L61)</f>
        <v>0</v>
      </c>
      <c r="P61" s="47">
        <f t="shared" ca="1" si="26"/>
        <v>0</v>
      </c>
      <c r="Q61" s="27">
        <f t="shared" ca="1" si="40"/>
        <v>501.83725436788495</v>
      </c>
      <c r="R61" s="27">
        <f t="shared" ca="1" si="27"/>
        <v>0</v>
      </c>
      <c r="S61" s="27">
        <f t="shared" ca="1" si="28"/>
        <v>501.83725436788495</v>
      </c>
      <c r="T61" s="47">
        <f t="shared" ca="1" si="41"/>
        <v>11.998999640342106</v>
      </c>
      <c r="U61" s="16"/>
      <c r="V61" s="15">
        <f ca="1">COUNTIF(X$11:X60,"&gt;"&amp;S61)</f>
        <v>0</v>
      </c>
      <c r="W61" s="47">
        <f t="shared" ca="1" si="29"/>
        <v>2.142366486505864</v>
      </c>
      <c r="X61" s="27">
        <f t="shared" ca="1" si="42"/>
        <v>503.97962085439082</v>
      </c>
      <c r="Y61" s="27">
        <f t="shared" ca="1" si="30"/>
        <v>0</v>
      </c>
      <c r="Z61" s="27">
        <f t="shared" ca="1" si="31"/>
        <v>503.97962085439082</v>
      </c>
      <c r="AA61" s="47">
        <f t="shared" ca="1" si="43"/>
        <v>0</v>
      </c>
      <c r="AB61" s="16"/>
      <c r="AC61" s="15">
        <f ca="1">COUNTIF(AE$11:AE60,"&gt;"&amp;Z61)</f>
        <v>5</v>
      </c>
      <c r="AD61" s="47">
        <f t="shared" ca="1" si="32"/>
        <v>58.853119075206052</v>
      </c>
      <c r="AE61" s="27">
        <f t="shared" ca="1" si="44"/>
        <v>562.83273992959687</v>
      </c>
      <c r="AF61" s="27">
        <f t="shared" ca="1" si="33"/>
        <v>2.4546863110647634</v>
      </c>
      <c r="AG61" s="27">
        <f t="shared" ca="1" si="34"/>
        <v>565.2874262406616</v>
      </c>
      <c r="AH61" s="47">
        <f t="shared" ca="1" si="45"/>
        <v>0</v>
      </c>
      <c r="AI61" s="16"/>
      <c r="AJ61" s="15">
        <f t="shared" ca="1" si="35"/>
        <v>5</v>
      </c>
      <c r="AK61" s="47">
        <f t="shared" ca="1" si="36"/>
        <v>60.995485561711916</v>
      </c>
      <c r="AL61" s="6">
        <v>51</v>
      </c>
      <c r="AM61" s="27" t="str">
        <f t="shared" ca="1" si="46"/>
        <v/>
      </c>
      <c r="AN61" s="27" t="str">
        <f t="shared" ca="1" si="46"/>
        <v/>
      </c>
      <c r="AO61" s="27">
        <f t="shared" ca="1" si="46"/>
        <v>63.45017187277665</v>
      </c>
      <c r="AP61" s="6"/>
      <c r="AQ61" s="6"/>
      <c r="DE61" s="5"/>
      <c r="DF61" s="5"/>
    </row>
    <row r="62" spans="1:115" ht="13.9" customHeight="1" x14ac:dyDescent="0.2">
      <c r="A62" s="1"/>
      <c r="B62" s="1"/>
      <c r="C62" s="1"/>
      <c r="D62" s="1"/>
      <c r="E62" s="1"/>
      <c r="F62" s="1"/>
      <c r="G62" s="1"/>
      <c r="H62" s="27">
        <f t="shared" ca="1" si="37"/>
        <v>925.54360982860078</v>
      </c>
      <c r="I62" s="27">
        <f t="shared" ca="1" si="38"/>
        <v>1894.3876771772868</v>
      </c>
      <c r="J62" s="27">
        <f t="shared" ca="1" si="39"/>
        <v>3613.3036209646225</v>
      </c>
      <c r="K62" s="6">
        <v>52</v>
      </c>
      <c r="L62" s="27">
        <f t="shared" ca="1" si="24"/>
        <v>519.94090097595813</v>
      </c>
      <c r="M62" s="15" t="str">
        <f t="shared" ca="1" si="25"/>
        <v>E1</v>
      </c>
      <c r="N62" s="16"/>
      <c r="O62" s="15">
        <f ca="1">COUNTIF(Q$11:Q61,"&gt;"&amp;L62)</f>
        <v>0</v>
      </c>
      <c r="P62" s="47">
        <f t="shared" ca="1" si="26"/>
        <v>0</v>
      </c>
      <c r="Q62" s="27">
        <f t="shared" ca="1" si="40"/>
        <v>519.94090097595813</v>
      </c>
      <c r="R62" s="27">
        <f t="shared" ca="1" si="27"/>
        <v>10.786767633329264</v>
      </c>
      <c r="S62" s="27">
        <f t="shared" ca="1" si="28"/>
        <v>530.72766860928743</v>
      </c>
      <c r="T62" s="47">
        <f t="shared" ca="1" si="41"/>
        <v>18.103646608073177</v>
      </c>
      <c r="U62" s="16"/>
      <c r="V62" s="15">
        <f ca="1">COUNTIF(X$11:X61,"&gt;"&amp;S62)</f>
        <v>0</v>
      </c>
      <c r="W62" s="47">
        <f t="shared" ca="1" si="29"/>
        <v>0</v>
      </c>
      <c r="X62" s="27">
        <f t="shared" ca="1" si="42"/>
        <v>530.72766860928743</v>
      </c>
      <c r="Y62" s="27">
        <f t="shared" ca="1" si="30"/>
        <v>1.0028401868465786E-3</v>
      </c>
      <c r="Z62" s="27">
        <f t="shared" ca="1" si="31"/>
        <v>530.72867144947429</v>
      </c>
      <c r="AA62" s="47">
        <f t="shared" ca="1" si="43"/>
        <v>26.748047754896618</v>
      </c>
      <c r="AB62" s="16"/>
      <c r="AC62" s="15">
        <f ca="1">COUNTIF(AE$11:AE61,"&gt;"&amp;Z62)</f>
        <v>3</v>
      </c>
      <c r="AD62" s="47">
        <f t="shared" ca="1" si="32"/>
        <v>34.558754791187312</v>
      </c>
      <c r="AE62" s="27">
        <f t="shared" ca="1" si="44"/>
        <v>565.2874262406616</v>
      </c>
      <c r="AF62" s="27">
        <f t="shared" ca="1" si="33"/>
        <v>19.342473095518613</v>
      </c>
      <c r="AG62" s="27">
        <f t="shared" ca="1" si="34"/>
        <v>584.62989933618019</v>
      </c>
      <c r="AH62" s="47">
        <f t="shared" ca="1" si="45"/>
        <v>0</v>
      </c>
      <c r="AI62" s="16"/>
      <c r="AJ62" s="15">
        <f t="shared" ca="1" si="35"/>
        <v>3</v>
      </c>
      <c r="AK62" s="47">
        <f t="shared" ca="1" si="36"/>
        <v>34.558754791187312</v>
      </c>
      <c r="AL62" s="6">
        <v>52</v>
      </c>
      <c r="AM62" s="27">
        <f t="shared" ca="1" si="46"/>
        <v>64.688998360222058</v>
      </c>
      <c r="AN62" s="27" t="str">
        <f t="shared" ca="1" si="46"/>
        <v/>
      </c>
      <c r="AO62" s="27" t="str">
        <f t="shared" ca="1" si="46"/>
        <v/>
      </c>
      <c r="AP62" s="6"/>
      <c r="AQ62" s="6"/>
      <c r="DF62" s="5"/>
    </row>
    <row r="63" spans="1:115" ht="13.9" customHeight="1" x14ac:dyDescent="0.2">
      <c r="A63" s="1"/>
      <c r="B63" s="1"/>
      <c r="C63" s="1"/>
      <c r="D63" s="1"/>
      <c r="E63" s="1"/>
      <c r="F63" s="1"/>
      <c r="G63" s="1"/>
      <c r="H63" s="27">
        <f t="shared" ca="1" si="37"/>
        <v>930.6689896109167</v>
      </c>
      <c r="I63" s="27">
        <f t="shared" ca="1" si="38"/>
        <v>1895.2069933863249</v>
      </c>
      <c r="J63" s="27">
        <f t="shared" ca="1" si="39"/>
        <v>3702.3691546335185</v>
      </c>
      <c r="K63" s="6">
        <v>53</v>
      </c>
      <c r="L63" s="27">
        <f t="shared" ca="1" si="24"/>
        <v>549.45826564046422</v>
      </c>
      <c r="M63" s="15" t="str">
        <f t="shared" ca="1" si="25"/>
        <v>E1</v>
      </c>
      <c r="N63" s="16"/>
      <c r="O63" s="15">
        <f ca="1">COUNTIF(Q$11:Q62,"&gt;"&amp;L63)</f>
        <v>0</v>
      </c>
      <c r="P63" s="47">
        <f t="shared" ca="1" si="26"/>
        <v>0</v>
      </c>
      <c r="Q63" s="27">
        <f t="shared" ca="1" si="40"/>
        <v>549.45826564046422</v>
      </c>
      <c r="R63" s="27">
        <f t="shared" ca="1" si="27"/>
        <v>7.3493197013369098</v>
      </c>
      <c r="S63" s="27">
        <f t="shared" ca="1" si="28"/>
        <v>556.80758534180109</v>
      </c>
      <c r="T63" s="47">
        <f t="shared" ca="1" si="41"/>
        <v>18.730597031176785</v>
      </c>
      <c r="U63" s="16"/>
      <c r="V63" s="15">
        <f ca="1">COUNTIF(X$11:X62,"&gt;"&amp;S63)</f>
        <v>0</v>
      </c>
      <c r="W63" s="47">
        <f t="shared" ca="1" si="29"/>
        <v>0</v>
      </c>
      <c r="X63" s="27">
        <f t="shared" ca="1" si="42"/>
        <v>556.80758534180109</v>
      </c>
      <c r="Y63" s="27">
        <f t="shared" ca="1" si="30"/>
        <v>1.0092535901004905E-3</v>
      </c>
      <c r="Z63" s="27">
        <f t="shared" ca="1" si="31"/>
        <v>556.80859459539124</v>
      </c>
      <c r="AA63" s="47">
        <f t="shared" ca="1" si="43"/>
        <v>26.078913892326796</v>
      </c>
      <c r="AB63" s="16"/>
      <c r="AC63" s="15">
        <f ca="1">COUNTIF(AE$11:AE62,"&gt;"&amp;Z63)</f>
        <v>2</v>
      </c>
      <c r="AD63" s="47">
        <f t="shared" ca="1" si="32"/>
        <v>27.821304740788946</v>
      </c>
      <c r="AE63" s="27">
        <f t="shared" ca="1" si="44"/>
        <v>584.62989933618019</v>
      </c>
      <c r="AF63" s="27">
        <f t="shared" ca="1" si="33"/>
        <v>14.405849222375304</v>
      </c>
      <c r="AG63" s="27">
        <f t="shared" ca="1" si="34"/>
        <v>599.0357485585555</v>
      </c>
      <c r="AH63" s="47">
        <f t="shared" ca="1" si="45"/>
        <v>0</v>
      </c>
      <c r="AI63" s="16"/>
      <c r="AJ63" s="15">
        <f t="shared" ca="1" si="35"/>
        <v>2</v>
      </c>
      <c r="AK63" s="47">
        <f t="shared" ca="1" si="36"/>
        <v>27.821304740788946</v>
      </c>
      <c r="AL63" s="6">
        <v>53</v>
      </c>
      <c r="AM63" s="27">
        <f t="shared" ca="1" si="46"/>
        <v>49.577482918091277</v>
      </c>
      <c r="AN63" s="27" t="str">
        <f t="shared" ca="1" si="46"/>
        <v/>
      </c>
      <c r="AO63" s="27" t="str">
        <f t="shared" ca="1" si="46"/>
        <v/>
      </c>
      <c r="AP63" s="6"/>
      <c r="AQ63" s="6"/>
      <c r="DF63" s="5"/>
    </row>
    <row r="64" spans="1:115" ht="13.9" customHeight="1" x14ac:dyDescent="0.2">
      <c r="A64" s="1"/>
      <c r="B64" s="1"/>
      <c r="C64" s="1"/>
      <c r="D64" s="1"/>
      <c r="E64" s="1"/>
      <c r="F64" s="1"/>
      <c r="G64" s="1"/>
      <c r="H64" s="27">
        <f t="shared" ca="1" si="37"/>
        <v>930.67465895471832</v>
      </c>
      <c r="I64" s="27">
        <f t="shared" ca="1" si="38"/>
        <v>1908.5147254041183</v>
      </c>
      <c r="J64" s="27">
        <f t="shared" ca="1" si="39"/>
        <v>3766.8930327975895</v>
      </c>
      <c r="K64" s="6">
        <v>54</v>
      </c>
      <c r="L64" s="27">
        <f t="shared" ca="1" si="24"/>
        <v>561.77084300213664</v>
      </c>
      <c r="M64" s="15" t="str">
        <f t="shared" ca="1" si="25"/>
        <v>E1</v>
      </c>
      <c r="N64" s="16"/>
      <c r="O64" s="15">
        <f ca="1">COUNTIF(Q$11:Q63,"&gt;"&amp;L64)</f>
        <v>0</v>
      </c>
      <c r="P64" s="47">
        <f t="shared" ca="1" si="26"/>
        <v>0</v>
      </c>
      <c r="Q64" s="27">
        <f t="shared" ca="1" si="40"/>
        <v>561.77084300213664</v>
      </c>
      <c r="R64" s="27">
        <f t="shared" ca="1" si="27"/>
        <v>12.198855749868692</v>
      </c>
      <c r="S64" s="27">
        <f t="shared" ca="1" si="28"/>
        <v>573.96969875200534</v>
      </c>
      <c r="T64" s="47">
        <f t="shared" ca="1" si="41"/>
        <v>4.9632576603355574</v>
      </c>
      <c r="U64" s="16"/>
      <c r="V64" s="15">
        <f ca="1">COUNTIF(X$11:X63,"&gt;"&amp;S64)</f>
        <v>0</v>
      </c>
      <c r="W64" s="47">
        <f t="shared" ca="1" si="29"/>
        <v>0</v>
      </c>
      <c r="X64" s="27">
        <f t="shared" ca="1" si="42"/>
        <v>573.96969875200534</v>
      </c>
      <c r="Y64" s="27">
        <f t="shared" ca="1" si="30"/>
        <v>9.8272053322258617E-4</v>
      </c>
      <c r="Z64" s="27">
        <f t="shared" ca="1" si="31"/>
        <v>573.97068147253856</v>
      </c>
      <c r="AA64" s="47">
        <f t="shared" ca="1" si="43"/>
        <v>17.161104156614101</v>
      </c>
      <c r="AB64" s="16"/>
      <c r="AC64" s="15">
        <f ca="1">COUNTIF(AE$11:AE63,"&gt;"&amp;Z64)</f>
        <v>1</v>
      </c>
      <c r="AD64" s="47">
        <f t="shared" ca="1" si="32"/>
        <v>25.065067086016938</v>
      </c>
      <c r="AE64" s="27">
        <f t="shared" ca="1" si="44"/>
        <v>599.0357485585555</v>
      </c>
      <c r="AF64" s="27">
        <f t="shared" ca="1" si="33"/>
        <v>8.177693888843347</v>
      </c>
      <c r="AG64" s="27">
        <f t="shared" ca="1" si="34"/>
        <v>607.21344244739885</v>
      </c>
      <c r="AH64" s="47">
        <f t="shared" ca="1" si="45"/>
        <v>0</v>
      </c>
      <c r="AI64" s="16"/>
      <c r="AJ64" s="15">
        <f t="shared" ca="1" si="35"/>
        <v>1</v>
      </c>
      <c r="AK64" s="47">
        <f t="shared" ca="1" si="36"/>
        <v>25.065067086016938</v>
      </c>
      <c r="AL64" s="6">
        <v>54</v>
      </c>
      <c r="AM64" s="27">
        <f t="shared" ca="1" si="46"/>
        <v>45.442599445262204</v>
      </c>
      <c r="AN64" s="27" t="str">
        <f t="shared" ca="1" si="46"/>
        <v/>
      </c>
      <c r="AO64" s="27" t="str">
        <f t="shared" ca="1" si="46"/>
        <v/>
      </c>
      <c r="AP64" s="6"/>
      <c r="AQ64" s="6"/>
      <c r="DF64" s="5"/>
    </row>
    <row r="65" spans="1:113" ht="13.9" customHeight="1" x14ac:dyDescent="0.2">
      <c r="A65" s="1"/>
      <c r="B65" s="1"/>
      <c r="C65" s="1"/>
      <c r="D65" s="1"/>
      <c r="E65" s="1"/>
      <c r="F65" s="1"/>
      <c r="G65" s="1"/>
      <c r="H65" s="27">
        <f t="shared" ca="1" si="37"/>
        <v>942.84321462213211</v>
      </c>
      <c r="I65" s="27">
        <f t="shared" ca="1" si="38"/>
        <v>1914.7283827150015</v>
      </c>
      <c r="J65" s="27">
        <f t="shared" ca="1" si="39"/>
        <v>3792.9020655140312</v>
      </c>
      <c r="K65" s="6">
        <v>55</v>
      </c>
      <c r="L65" s="27">
        <f t="shared" ca="1" si="24"/>
        <v>566.27779082678853</v>
      </c>
      <c r="M65" s="15" t="str">
        <f t="shared" ca="1" si="25"/>
        <v>E1</v>
      </c>
      <c r="N65" s="16"/>
      <c r="O65" s="15">
        <f ca="1">COUNTIF(Q$11:Q64,"&gt;"&amp;L65)</f>
        <v>0</v>
      </c>
      <c r="P65" s="47">
        <f t="shared" ca="1" si="26"/>
        <v>7.6919079252168103</v>
      </c>
      <c r="Q65" s="27">
        <f t="shared" ca="1" si="40"/>
        <v>573.96969875200534</v>
      </c>
      <c r="R65" s="27">
        <f t="shared" ca="1" si="27"/>
        <v>17.290613804232031</v>
      </c>
      <c r="S65" s="27">
        <f t="shared" ca="1" si="28"/>
        <v>591.26031255623741</v>
      </c>
      <c r="T65" s="47">
        <f t="shared" ca="1" si="41"/>
        <v>0</v>
      </c>
      <c r="U65" s="16"/>
      <c r="V65" s="15">
        <f ca="1">COUNTIF(X$11:X64,"&gt;"&amp;S65)</f>
        <v>0</v>
      </c>
      <c r="W65" s="47">
        <f t="shared" ca="1" si="29"/>
        <v>0</v>
      </c>
      <c r="X65" s="27">
        <f t="shared" ca="1" si="42"/>
        <v>591.26031255623741</v>
      </c>
      <c r="Y65" s="27">
        <f t="shared" ca="1" si="30"/>
        <v>9.9653682756202489E-4</v>
      </c>
      <c r="Z65" s="27">
        <f t="shared" ca="1" si="31"/>
        <v>591.26130909306494</v>
      </c>
      <c r="AA65" s="47">
        <f t="shared" ca="1" si="43"/>
        <v>17.28963108369885</v>
      </c>
      <c r="AB65" s="16"/>
      <c r="AC65" s="15">
        <f ca="1">COUNTIF(AE$11:AE64,"&gt;"&amp;Z65)</f>
        <v>1</v>
      </c>
      <c r="AD65" s="47">
        <f t="shared" ca="1" si="32"/>
        <v>15.95213335433391</v>
      </c>
      <c r="AE65" s="27">
        <f t="shared" ca="1" si="44"/>
        <v>607.21344244739885</v>
      </c>
      <c r="AF65" s="27">
        <f t="shared" ca="1" si="33"/>
        <v>11.97011678960099</v>
      </c>
      <c r="AG65" s="27">
        <f t="shared" ca="1" si="34"/>
        <v>619.18355923699983</v>
      </c>
      <c r="AH65" s="47">
        <f t="shared" ca="1" si="45"/>
        <v>0</v>
      </c>
      <c r="AI65" s="16"/>
      <c r="AJ65" s="15">
        <f t="shared" ca="1" si="35"/>
        <v>1</v>
      </c>
      <c r="AK65" s="47">
        <f t="shared" ca="1" si="36"/>
        <v>23.64404127955072</v>
      </c>
      <c r="AL65" s="6">
        <v>55</v>
      </c>
      <c r="AM65" s="27">
        <f t="shared" ca="1" si="46"/>
        <v>52.905768410211294</v>
      </c>
      <c r="AN65" s="27" t="str">
        <f t="shared" ca="1" si="46"/>
        <v/>
      </c>
      <c r="AO65" s="27" t="str">
        <f t="shared" ca="1" si="46"/>
        <v/>
      </c>
      <c r="AP65" s="6"/>
      <c r="AQ65" s="6"/>
      <c r="DF65" s="5"/>
    </row>
    <row r="66" spans="1:113" ht="13.9" customHeight="1" x14ac:dyDescent="0.2">
      <c r="A66" s="1"/>
      <c r="B66" s="1"/>
      <c r="C66" s="1"/>
      <c r="D66" s="1"/>
      <c r="E66" s="1"/>
      <c r="F66" s="1"/>
      <c r="G66" s="1"/>
      <c r="H66" s="27">
        <f t="shared" ca="1" si="37"/>
        <v>1024.2393786076416</v>
      </c>
      <c r="I66" s="27">
        <f t="shared" ca="1" si="38"/>
        <v>1977.5632387552155</v>
      </c>
      <c r="J66" s="27">
        <f t="shared" ca="1" si="39"/>
        <v>3833.1639670018503</v>
      </c>
      <c r="K66" s="6">
        <v>56</v>
      </c>
      <c r="L66" s="27">
        <f t="shared" ca="1" si="24"/>
        <v>566.3383478518964</v>
      </c>
      <c r="M66" s="15" t="str">
        <f t="shared" ca="1" si="25"/>
        <v>E1</v>
      </c>
      <c r="N66" s="16"/>
      <c r="O66" s="15">
        <f ca="1">COUNTIF(Q$11:Q65,"&gt;"&amp;L66)</f>
        <v>1</v>
      </c>
      <c r="P66" s="47">
        <f t="shared" ca="1" si="26"/>
        <v>24.921964704341008</v>
      </c>
      <c r="Q66" s="27">
        <f t="shared" ca="1" si="40"/>
        <v>591.26031255623741</v>
      </c>
      <c r="R66" s="27">
        <f t="shared" ca="1" si="27"/>
        <v>13.41555487815058</v>
      </c>
      <c r="S66" s="27">
        <f t="shared" ca="1" si="28"/>
        <v>604.67586743438801</v>
      </c>
      <c r="T66" s="47">
        <f t="shared" ca="1" si="41"/>
        <v>0</v>
      </c>
      <c r="U66" s="16"/>
      <c r="V66" s="15">
        <f ca="1">COUNTIF(X$11:X65,"&gt;"&amp;S66)</f>
        <v>0</v>
      </c>
      <c r="W66" s="47">
        <f t="shared" ca="1" si="29"/>
        <v>0</v>
      </c>
      <c r="X66" s="27">
        <f t="shared" ca="1" si="42"/>
        <v>604.67586743438801</v>
      </c>
      <c r="Y66" s="27">
        <f t="shared" ca="1" si="30"/>
        <v>1.0039801738980344E-3</v>
      </c>
      <c r="Z66" s="27">
        <f t="shared" ca="1" si="31"/>
        <v>604.6768714145619</v>
      </c>
      <c r="AA66" s="47">
        <f t="shared" ca="1" si="43"/>
        <v>13.414558341323072</v>
      </c>
      <c r="AB66" s="16"/>
      <c r="AC66" s="15">
        <f ca="1">COUNTIF(AE$11:AE65,"&gt;"&amp;Z66)</f>
        <v>1</v>
      </c>
      <c r="AD66" s="47">
        <f t="shared" ca="1" si="32"/>
        <v>14.506687822437925</v>
      </c>
      <c r="AE66" s="27">
        <f t="shared" ca="1" si="44"/>
        <v>619.18355923699983</v>
      </c>
      <c r="AF66" s="27">
        <f t="shared" ca="1" si="33"/>
        <v>12.109987494957657</v>
      </c>
      <c r="AG66" s="27">
        <f t="shared" ca="1" si="34"/>
        <v>631.29354673195746</v>
      </c>
      <c r="AH66" s="47">
        <f t="shared" ca="1" si="45"/>
        <v>0</v>
      </c>
      <c r="AI66" s="16"/>
      <c r="AJ66" s="15">
        <f t="shared" ca="1" si="35"/>
        <v>2</v>
      </c>
      <c r="AK66" s="47">
        <f t="shared" ca="1" si="36"/>
        <v>39.428652526778933</v>
      </c>
      <c r="AL66" s="6">
        <v>56</v>
      </c>
      <c r="AM66" s="27">
        <f t="shared" ca="1" si="46"/>
        <v>64.955198880061062</v>
      </c>
      <c r="AN66" s="27" t="str">
        <f t="shared" ca="1" si="46"/>
        <v/>
      </c>
      <c r="AO66" s="27" t="str">
        <f t="shared" ca="1" si="46"/>
        <v/>
      </c>
      <c r="AP66" s="6"/>
      <c r="AQ66" s="6"/>
      <c r="DF66" s="5"/>
    </row>
    <row r="67" spans="1:113" ht="13.9" customHeight="1" x14ac:dyDescent="0.2">
      <c r="A67" s="1"/>
      <c r="B67" s="1"/>
      <c r="C67" s="1"/>
      <c r="D67" s="1"/>
      <c r="E67" s="1"/>
      <c r="F67" s="1"/>
      <c r="G67" s="1"/>
      <c r="H67" s="27">
        <f t="shared" ca="1" si="37"/>
        <v>1060.6714626907458</v>
      </c>
      <c r="I67" s="27">
        <f t="shared" ca="1" si="38"/>
        <v>2037.8905899148308</v>
      </c>
      <c r="J67" s="27">
        <f t="shared" ca="1" si="39"/>
        <v>3853.9498291671148</v>
      </c>
      <c r="K67" s="6">
        <v>57</v>
      </c>
      <c r="L67" s="27">
        <f t="shared" ca="1" si="24"/>
        <v>571.75314844183117</v>
      </c>
      <c r="M67" s="15" t="str">
        <f t="shared" ca="1" si="25"/>
        <v>E2r</v>
      </c>
      <c r="N67" s="16"/>
      <c r="O67" s="15">
        <f ca="1">COUNTIF(Q$11:Q66,"&gt;"&amp;L67)</f>
        <v>2</v>
      </c>
      <c r="P67" s="47">
        <f t="shared" ca="1" si="26"/>
        <v>32.922718992556838</v>
      </c>
      <c r="Q67" s="27">
        <f t="shared" ca="1" si="40"/>
        <v>604.67586743438801</v>
      </c>
      <c r="R67" s="27">
        <f t="shared" ca="1" si="27"/>
        <v>0</v>
      </c>
      <c r="S67" s="27">
        <f t="shared" ca="1" si="28"/>
        <v>604.67586743438801</v>
      </c>
      <c r="T67" s="47">
        <f t="shared" ca="1" si="41"/>
        <v>0</v>
      </c>
      <c r="U67" s="16"/>
      <c r="V67" s="15">
        <f ca="1">COUNTIF(X$11:X66,"&gt;"&amp;S67)</f>
        <v>0</v>
      </c>
      <c r="W67" s="47">
        <f t="shared" ca="1" si="29"/>
        <v>1.0039801738912502E-3</v>
      </c>
      <c r="X67" s="27">
        <f t="shared" ca="1" si="42"/>
        <v>604.6768714145619</v>
      </c>
      <c r="Y67" s="27">
        <f t="shared" ca="1" si="30"/>
        <v>0</v>
      </c>
      <c r="Z67" s="27">
        <f t="shared" ca="1" si="31"/>
        <v>604.6768714145619</v>
      </c>
      <c r="AA67" s="47">
        <f t="shared" ca="1" si="43"/>
        <v>0</v>
      </c>
      <c r="AB67" s="16"/>
      <c r="AC67" s="15">
        <f ca="1">COUNTIF(AE$11:AE66,"&gt;"&amp;Z67)</f>
        <v>2</v>
      </c>
      <c r="AD67" s="47">
        <f t="shared" ca="1" si="32"/>
        <v>26.616675317395561</v>
      </c>
      <c r="AE67" s="27">
        <f t="shared" ca="1" si="44"/>
        <v>631.29354673195746</v>
      </c>
      <c r="AF67" s="27">
        <f t="shared" ca="1" si="33"/>
        <v>5.8158996972808472</v>
      </c>
      <c r="AG67" s="27">
        <f t="shared" ca="1" si="34"/>
        <v>637.10944642923835</v>
      </c>
      <c r="AH67" s="47">
        <f t="shared" ca="1" si="45"/>
        <v>0</v>
      </c>
      <c r="AI67" s="16"/>
      <c r="AJ67" s="15">
        <f t="shared" ca="1" si="35"/>
        <v>4</v>
      </c>
      <c r="AK67" s="47">
        <f t="shared" ca="1" si="36"/>
        <v>59.540398290126291</v>
      </c>
      <c r="AL67" s="6">
        <v>57</v>
      </c>
      <c r="AM67" s="27" t="str">
        <f t="shared" ca="1" si="46"/>
        <v/>
      </c>
      <c r="AN67" s="27" t="str">
        <f t="shared" ca="1" si="46"/>
        <v/>
      </c>
      <c r="AO67" s="27">
        <f t="shared" ca="1" si="46"/>
        <v>65.356297987407174</v>
      </c>
      <c r="AP67" s="6"/>
      <c r="AQ67" s="6"/>
      <c r="DF67" s="5"/>
    </row>
    <row r="68" spans="1:113" ht="13.9" customHeight="1" x14ac:dyDescent="0.2">
      <c r="A68" s="1"/>
      <c r="B68" s="1"/>
      <c r="C68" s="1"/>
      <c r="D68" s="1"/>
      <c r="E68" s="1"/>
      <c r="F68" s="1"/>
      <c r="G68" s="1"/>
      <c r="H68" s="27">
        <f t="shared" ca="1" si="37"/>
        <v>1066.3820228306383</v>
      </c>
      <c r="I68" s="27">
        <f t="shared" ca="1" si="38"/>
        <v>2066.4280409608114</v>
      </c>
      <c r="J68" s="27">
        <f t="shared" ca="1" si="39"/>
        <v>3937.123663055545</v>
      </c>
      <c r="K68" s="6">
        <v>58</v>
      </c>
      <c r="L68" s="27">
        <f t="shared" ca="1" si="24"/>
        <v>574.55922285312624</v>
      </c>
      <c r="M68" s="15" t="str">
        <f t="shared" ca="1" si="25"/>
        <v>E2r</v>
      </c>
      <c r="N68" s="16"/>
      <c r="O68" s="15">
        <f ca="1">COUNTIF(Q$11:Q67,"&gt;"&amp;L68)</f>
        <v>2</v>
      </c>
      <c r="P68" s="47">
        <f t="shared" ca="1" si="26"/>
        <v>30.116644581261767</v>
      </c>
      <c r="Q68" s="27">
        <f t="shared" ca="1" si="40"/>
        <v>604.67586743438801</v>
      </c>
      <c r="R68" s="27">
        <f t="shared" ca="1" si="27"/>
        <v>0</v>
      </c>
      <c r="S68" s="27">
        <f t="shared" ca="1" si="28"/>
        <v>604.67586743438801</v>
      </c>
      <c r="T68" s="47">
        <f t="shared" ca="1" si="41"/>
        <v>0</v>
      </c>
      <c r="U68" s="16"/>
      <c r="V68" s="15">
        <f ca="1">COUNTIF(X$11:X67,"&gt;"&amp;S68)</f>
        <v>1</v>
      </c>
      <c r="W68" s="47">
        <f t="shared" ca="1" si="29"/>
        <v>1.0039801738912502E-3</v>
      </c>
      <c r="X68" s="27">
        <f t="shared" ca="1" si="42"/>
        <v>604.6768714145619</v>
      </c>
      <c r="Y68" s="27">
        <f t="shared" ca="1" si="30"/>
        <v>0</v>
      </c>
      <c r="Z68" s="27">
        <f t="shared" ca="1" si="31"/>
        <v>604.6768714145619</v>
      </c>
      <c r="AA68" s="47">
        <f t="shared" ca="1" si="43"/>
        <v>0</v>
      </c>
      <c r="AB68" s="16"/>
      <c r="AC68" s="15">
        <f ca="1">COUNTIF(AE$11:AE67,"&gt;"&amp;Z68)</f>
        <v>3</v>
      </c>
      <c r="AD68" s="47">
        <f t="shared" ca="1" si="32"/>
        <v>32.432575014676445</v>
      </c>
      <c r="AE68" s="27">
        <f t="shared" ca="1" si="44"/>
        <v>637.10944642923835</v>
      </c>
      <c r="AF68" s="27">
        <f t="shared" ca="1" si="33"/>
        <v>2.8730539239613599</v>
      </c>
      <c r="AG68" s="27">
        <f t="shared" ca="1" si="34"/>
        <v>639.98250035319973</v>
      </c>
      <c r="AH68" s="47">
        <f t="shared" ca="1" si="45"/>
        <v>0</v>
      </c>
      <c r="AI68" s="16"/>
      <c r="AJ68" s="15">
        <f t="shared" ca="1" si="35"/>
        <v>6</v>
      </c>
      <c r="AK68" s="47">
        <f t="shared" ca="1" si="36"/>
        <v>62.550223576112103</v>
      </c>
      <c r="AL68" s="6">
        <v>58</v>
      </c>
      <c r="AM68" s="27" t="str">
        <f t="shared" ca="1" si="46"/>
        <v/>
      </c>
      <c r="AN68" s="27" t="str">
        <f t="shared" ca="1" si="46"/>
        <v/>
      </c>
      <c r="AO68" s="27">
        <f t="shared" ca="1" si="46"/>
        <v>65.423277500073482</v>
      </c>
      <c r="AP68" s="6"/>
      <c r="AQ68" s="6"/>
    </row>
    <row r="69" spans="1:113" ht="13.9" customHeight="1" x14ac:dyDescent="0.2">
      <c r="A69" s="1"/>
      <c r="B69" s="1"/>
      <c r="C69" s="1"/>
      <c r="D69" s="1"/>
      <c r="E69" s="1"/>
      <c r="F69" s="1"/>
      <c r="G69" s="1"/>
      <c r="H69" s="27">
        <f t="shared" ca="1" si="37"/>
        <v>1069.6407117473786</v>
      </c>
      <c r="I69" s="27">
        <f t="shared" ca="1" si="38"/>
        <v>2070.4887710749008</v>
      </c>
      <c r="J69" s="27">
        <f t="shared" ca="1" si="39"/>
        <v>4056.0362972617268</v>
      </c>
      <c r="K69" s="6">
        <v>59</v>
      </c>
      <c r="L69" s="27">
        <f t="shared" ca="1" si="24"/>
        <v>580.01397462410716</v>
      </c>
      <c r="M69" s="15" t="str">
        <f t="shared" ca="1" si="25"/>
        <v>E2</v>
      </c>
      <c r="N69" s="16"/>
      <c r="O69" s="15">
        <f ca="1">COUNTIF(Q$11:Q68,"&gt;"&amp;L69)</f>
        <v>3</v>
      </c>
      <c r="P69" s="47">
        <f t="shared" ca="1" si="26"/>
        <v>24.661892810280847</v>
      </c>
      <c r="Q69" s="27">
        <f t="shared" ca="1" si="40"/>
        <v>604.67586743438801</v>
      </c>
      <c r="R69" s="27">
        <f t="shared" ca="1" si="27"/>
        <v>9.9587213266837831E-4</v>
      </c>
      <c r="S69" s="27">
        <f t="shared" ca="1" si="28"/>
        <v>604.67686330652066</v>
      </c>
      <c r="T69" s="47">
        <f t="shared" ca="1" si="41"/>
        <v>0</v>
      </c>
      <c r="U69" s="16"/>
      <c r="V69" s="15">
        <f ca="1">COUNTIF(X$11:X68,"&gt;"&amp;S69)</f>
        <v>2</v>
      </c>
      <c r="W69" s="47">
        <f t="shared" ca="1" si="29"/>
        <v>8.10804124284914E-6</v>
      </c>
      <c r="X69" s="27">
        <f t="shared" ca="1" si="42"/>
        <v>604.6768714145619</v>
      </c>
      <c r="Y69" s="27">
        <f t="shared" ca="1" si="30"/>
        <v>12.181059141455886</v>
      </c>
      <c r="Z69" s="27">
        <f t="shared" ca="1" si="31"/>
        <v>616.85793055601778</v>
      </c>
      <c r="AA69" s="47">
        <f t="shared" ca="1" si="43"/>
        <v>0</v>
      </c>
      <c r="AB69" s="16"/>
      <c r="AC69" s="15">
        <f ca="1">COUNTIF(AE$11:AE68,"&gt;"&amp;Z69)</f>
        <v>3</v>
      </c>
      <c r="AD69" s="47">
        <f t="shared" ca="1" si="32"/>
        <v>23.124569797181948</v>
      </c>
      <c r="AE69" s="27">
        <f t="shared" ca="1" si="44"/>
        <v>639.98250035319973</v>
      </c>
      <c r="AF69" s="27">
        <f t="shared" ca="1" si="33"/>
        <v>10.309732973101324</v>
      </c>
      <c r="AG69" s="27">
        <f t="shared" ca="1" si="34"/>
        <v>650.29223332630102</v>
      </c>
      <c r="AH69" s="47">
        <f t="shared" ca="1" si="45"/>
        <v>0</v>
      </c>
      <c r="AI69" s="16"/>
      <c r="AJ69" s="15">
        <f t="shared" ca="1" si="35"/>
        <v>8</v>
      </c>
      <c r="AK69" s="47">
        <f t="shared" ca="1" si="36"/>
        <v>47.786470715504038</v>
      </c>
      <c r="AL69" s="6">
        <v>59</v>
      </c>
      <c r="AM69" s="27" t="str">
        <f t="shared" ca="1" si="46"/>
        <v/>
      </c>
      <c r="AN69" s="27">
        <f t="shared" ca="1" si="46"/>
        <v>70.278258702193853</v>
      </c>
      <c r="AO69" s="27" t="str">
        <f t="shared" ca="1" si="46"/>
        <v/>
      </c>
      <c r="AP69" s="6"/>
      <c r="AQ69" s="6"/>
      <c r="DE69" s="5"/>
      <c r="DF69" s="5"/>
      <c r="DG69" s="5"/>
    </row>
    <row r="70" spans="1:113" ht="13.9" customHeight="1" x14ac:dyDescent="0.2">
      <c r="A70" s="1"/>
      <c r="B70" s="1"/>
      <c r="C70" s="1"/>
      <c r="D70" s="1"/>
      <c r="E70" s="1"/>
      <c r="F70" s="1"/>
      <c r="G70" s="1"/>
      <c r="H70" s="27">
        <f t="shared" ca="1" si="37"/>
        <v>1146.291016406436</v>
      </c>
      <c r="I70" s="27">
        <f t="shared" ca="1" si="38"/>
        <v>2086.7545160624004</v>
      </c>
      <c r="J70" s="27">
        <f t="shared" ca="1" si="39"/>
        <v>4179.2555820267162</v>
      </c>
      <c r="K70" s="6">
        <v>60</v>
      </c>
      <c r="L70" s="27">
        <f t="shared" ca="1" si="24"/>
        <v>598.76831982478518</v>
      </c>
      <c r="M70" s="15" t="str">
        <f t="shared" ca="1" si="25"/>
        <v>E1</v>
      </c>
      <c r="N70" s="16"/>
      <c r="O70" s="15">
        <f ca="1">COUNTIF(Q$11:Q69,"&gt;"&amp;L70)</f>
        <v>3</v>
      </c>
      <c r="P70" s="47">
        <f t="shared" ca="1" si="26"/>
        <v>5.9085434817354781</v>
      </c>
      <c r="Q70" s="27">
        <f t="shared" ca="1" si="40"/>
        <v>604.67686330652066</v>
      </c>
      <c r="R70" s="27">
        <f t="shared" ca="1" si="27"/>
        <v>2.7238128620811128</v>
      </c>
      <c r="S70" s="27">
        <f t="shared" ca="1" si="28"/>
        <v>607.40067616860176</v>
      </c>
      <c r="T70" s="47">
        <f t="shared" ca="1" si="41"/>
        <v>0</v>
      </c>
      <c r="U70" s="16"/>
      <c r="V70" s="15">
        <f ca="1">COUNTIF(X$11:X69,"&gt;"&amp;S70)</f>
        <v>0</v>
      </c>
      <c r="W70" s="47">
        <f t="shared" ca="1" si="29"/>
        <v>9.4572543874160147</v>
      </c>
      <c r="X70" s="27">
        <f t="shared" ca="1" si="42"/>
        <v>616.85793055601778</v>
      </c>
      <c r="Y70" s="27">
        <f t="shared" ca="1" si="30"/>
        <v>1.0043157450068953E-3</v>
      </c>
      <c r="Z70" s="27">
        <f t="shared" ca="1" si="31"/>
        <v>616.85893487176281</v>
      </c>
      <c r="AA70" s="47">
        <f t="shared" ca="1" si="43"/>
        <v>0</v>
      </c>
      <c r="AB70" s="16"/>
      <c r="AC70" s="15">
        <f ca="1">COUNTIF(AE$11:AE69,"&gt;"&amp;Z70)</f>
        <v>4</v>
      </c>
      <c r="AD70" s="47">
        <f t="shared" ca="1" si="32"/>
        <v>33.433298454538203</v>
      </c>
      <c r="AE70" s="27">
        <f t="shared" ca="1" si="44"/>
        <v>650.29223332630102</v>
      </c>
      <c r="AF70" s="27">
        <f t="shared" ca="1" si="33"/>
        <v>13.086979407835004</v>
      </c>
      <c r="AG70" s="27">
        <f t="shared" ca="1" si="34"/>
        <v>663.37921273413599</v>
      </c>
      <c r="AH70" s="47">
        <f t="shared" ca="1" si="45"/>
        <v>0</v>
      </c>
      <c r="AI70" s="16"/>
      <c r="AJ70" s="15">
        <f t="shared" ca="1" si="35"/>
        <v>7</v>
      </c>
      <c r="AK70" s="47">
        <f t="shared" ca="1" si="36"/>
        <v>48.799096323689696</v>
      </c>
      <c r="AL70" s="6">
        <v>60</v>
      </c>
      <c r="AM70" s="27">
        <f t="shared" ca="1" si="46"/>
        <v>64.61089290935081</v>
      </c>
      <c r="AN70" s="27" t="str">
        <f t="shared" ca="1" si="46"/>
        <v/>
      </c>
      <c r="AO70" s="27" t="str">
        <f t="shared" ca="1" si="46"/>
        <v/>
      </c>
      <c r="AP70" s="6"/>
      <c r="AQ70" s="6"/>
    </row>
    <row r="71" spans="1:113" ht="13.9" customHeight="1" x14ac:dyDescent="0.2">
      <c r="A71" s="1"/>
      <c r="B71" s="1"/>
      <c r="C71" s="1"/>
      <c r="D71" s="1"/>
      <c r="E71" s="1"/>
      <c r="F71" s="1"/>
      <c r="G71" s="1"/>
      <c r="H71" s="27">
        <f t="shared" ca="1" si="37"/>
        <v>1161.5046906042285</v>
      </c>
      <c r="I71" s="27">
        <f t="shared" ca="1" si="38"/>
        <v>2192.8177106835042</v>
      </c>
      <c r="J71" s="27">
        <f t="shared" ca="1" si="39"/>
        <v>4519.9222492302879</v>
      </c>
      <c r="K71" s="6">
        <v>61</v>
      </c>
      <c r="L71" s="27">
        <f t="shared" ca="1" si="24"/>
        <v>612.05042445473691</v>
      </c>
      <c r="M71" s="15" t="str">
        <f t="shared" ca="1" si="25"/>
        <v>E2</v>
      </c>
      <c r="N71" s="16"/>
      <c r="O71" s="15">
        <f ca="1">COUNTIF(Q$11:Q70,"&gt;"&amp;L71)</f>
        <v>0</v>
      </c>
      <c r="P71" s="47">
        <f t="shared" ca="1" si="26"/>
        <v>0</v>
      </c>
      <c r="Q71" s="27">
        <f t="shared" ca="1" si="40"/>
        <v>612.05042445473691</v>
      </c>
      <c r="R71" s="27">
        <f t="shared" ca="1" si="27"/>
        <v>9.9963765526717369E-4</v>
      </c>
      <c r="S71" s="27">
        <f t="shared" ca="1" si="28"/>
        <v>612.05142409239215</v>
      </c>
      <c r="T71" s="47">
        <f t="shared" ca="1" si="41"/>
        <v>4.64974828613515</v>
      </c>
      <c r="U71" s="16"/>
      <c r="V71" s="15">
        <f ca="1">COUNTIF(X$11:X70,"&gt;"&amp;S71)</f>
        <v>1</v>
      </c>
      <c r="W71" s="47">
        <f t="shared" ca="1" si="29"/>
        <v>4.8075107793706593</v>
      </c>
      <c r="X71" s="27">
        <f t="shared" ca="1" si="42"/>
        <v>616.85893487176281</v>
      </c>
      <c r="Y71" s="27">
        <f t="shared" ca="1" si="30"/>
        <v>12.392341037001113</v>
      </c>
      <c r="Z71" s="27">
        <f t="shared" ca="1" si="31"/>
        <v>629.25127590876389</v>
      </c>
      <c r="AA71" s="47">
        <f t="shared" ca="1" si="43"/>
        <v>0</v>
      </c>
      <c r="AB71" s="16"/>
      <c r="AC71" s="15">
        <f ca="1">COUNTIF(AE$11:AE70,"&gt;"&amp;Z71)</f>
        <v>4</v>
      </c>
      <c r="AD71" s="47">
        <f t="shared" ca="1" si="32"/>
        <v>34.127936825372103</v>
      </c>
      <c r="AE71" s="27">
        <f t="shared" ca="1" si="44"/>
        <v>663.37921273413599</v>
      </c>
      <c r="AF71" s="27">
        <f t="shared" ca="1" si="33"/>
        <v>6.3281318364841503</v>
      </c>
      <c r="AG71" s="27">
        <f t="shared" ca="1" si="34"/>
        <v>669.70734457062019</v>
      </c>
      <c r="AH71" s="47">
        <f t="shared" ca="1" si="45"/>
        <v>0</v>
      </c>
      <c r="AI71" s="16"/>
      <c r="AJ71" s="15">
        <f t="shared" ca="1" si="35"/>
        <v>5</v>
      </c>
      <c r="AK71" s="47">
        <f t="shared" ca="1" si="36"/>
        <v>38.935447604742762</v>
      </c>
      <c r="AL71" s="6">
        <v>61</v>
      </c>
      <c r="AM71" s="27" t="str">
        <f t="shared" ref="AM71:AO90" ca="1" si="47">IF($M71=AM$10,$AG71-$L71,"")</f>
        <v/>
      </c>
      <c r="AN71" s="27">
        <f t="shared" ca="1" si="47"/>
        <v>57.656920115883281</v>
      </c>
      <c r="AO71" s="27" t="str">
        <f t="shared" ca="1" si="47"/>
        <v/>
      </c>
      <c r="AP71" s="6"/>
      <c r="AQ71" s="6"/>
      <c r="DF71" s="5"/>
      <c r="DG71" s="5"/>
    </row>
    <row r="72" spans="1:113" ht="13.9" customHeight="1" x14ac:dyDescent="0.2">
      <c r="A72" s="1"/>
      <c r="B72" s="1"/>
      <c r="C72" s="1"/>
      <c r="D72" s="1"/>
      <c r="E72" s="1"/>
      <c r="F72" s="1"/>
      <c r="G72" s="1"/>
      <c r="H72" s="27">
        <f t="shared" ca="1" si="37"/>
        <v>1206.1042632042102</v>
      </c>
      <c r="I72" s="27">
        <f t="shared" ca="1" si="38"/>
        <v>2259.7333321120409</v>
      </c>
      <c r="J72" s="27">
        <f t="shared" ca="1" si="39"/>
        <v>4709.0597310625299</v>
      </c>
      <c r="K72" s="6">
        <v>62</v>
      </c>
      <c r="L72" s="27">
        <f t="shared" ca="1" si="24"/>
        <v>617.93458906047294</v>
      </c>
      <c r="M72" s="15" t="str">
        <f t="shared" ca="1" si="25"/>
        <v>E1</v>
      </c>
      <c r="N72" s="16"/>
      <c r="O72" s="15">
        <f ca="1">COUNTIF(Q$11:Q71,"&gt;"&amp;L72)</f>
        <v>0</v>
      </c>
      <c r="P72" s="47">
        <f t="shared" ca="1" si="26"/>
        <v>0</v>
      </c>
      <c r="Q72" s="27">
        <f t="shared" ca="1" si="40"/>
        <v>617.93458906047294</v>
      </c>
      <c r="R72" s="27">
        <f t="shared" ca="1" si="27"/>
        <v>19.344844977496244</v>
      </c>
      <c r="S72" s="27">
        <f t="shared" ca="1" si="28"/>
        <v>637.27943403796917</v>
      </c>
      <c r="T72" s="47">
        <f t="shared" ca="1" si="41"/>
        <v>5.8831649680807914</v>
      </c>
      <c r="U72" s="16"/>
      <c r="V72" s="15">
        <f ca="1">COUNTIF(X$11:X71,"&gt;"&amp;S72)</f>
        <v>0</v>
      </c>
      <c r="W72" s="47">
        <f t="shared" ca="1" si="29"/>
        <v>0</v>
      </c>
      <c r="X72" s="27">
        <f t="shared" ca="1" si="42"/>
        <v>637.27943403796917</v>
      </c>
      <c r="Y72" s="27">
        <f t="shared" ca="1" si="30"/>
        <v>1.0079800260717389E-3</v>
      </c>
      <c r="Z72" s="27">
        <f t="shared" ca="1" si="31"/>
        <v>637.28044201799526</v>
      </c>
      <c r="AA72" s="47">
        <f t="shared" ca="1" si="43"/>
        <v>8.0281581292052806</v>
      </c>
      <c r="AB72" s="16"/>
      <c r="AC72" s="15">
        <f ca="1">COUNTIF(AE$11:AE71,"&gt;"&amp;Z72)</f>
        <v>3</v>
      </c>
      <c r="AD72" s="47">
        <f t="shared" ca="1" si="32"/>
        <v>32.426902552624938</v>
      </c>
      <c r="AE72" s="27">
        <f t="shared" ca="1" si="44"/>
        <v>669.70734457062019</v>
      </c>
      <c r="AF72" s="27">
        <f t="shared" ca="1" si="33"/>
        <v>11.547356254869493</v>
      </c>
      <c r="AG72" s="27">
        <f t="shared" ca="1" si="34"/>
        <v>681.25470082548964</v>
      </c>
      <c r="AH72" s="47">
        <f t="shared" ca="1" si="45"/>
        <v>0</v>
      </c>
      <c r="AI72" s="16"/>
      <c r="AJ72" s="15">
        <f t="shared" ca="1" si="35"/>
        <v>3</v>
      </c>
      <c r="AK72" s="47">
        <f t="shared" ca="1" si="36"/>
        <v>32.426902552624938</v>
      </c>
      <c r="AL72" s="6">
        <v>62</v>
      </c>
      <c r="AM72" s="27">
        <f t="shared" ca="1" si="47"/>
        <v>63.320111765016691</v>
      </c>
      <c r="AN72" s="27" t="str">
        <f t="shared" ca="1" si="47"/>
        <v/>
      </c>
      <c r="AO72" s="27" t="str">
        <f t="shared" ca="1" si="47"/>
        <v/>
      </c>
      <c r="AP72" s="6"/>
      <c r="AQ72" s="6"/>
    </row>
    <row r="73" spans="1:113" ht="13.9" customHeight="1" x14ac:dyDescent="0.2">
      <c r="A73" s="1"/>
      <c r="B73" s="1"/>
      <c r="C73" s="1"/>
      <c r="D73" s="1"/>
      <c r="E73" s="1"/>
      <c r="F73" s="1"/>
      <c r="G73" s="1"/>
      <c r="H73" s="27">
        <f t="shared" ca="1" si="37"/>
        <v>1206.6844360510886</v>
      </c>
      <c r="I73" s="27">
        <f t="shared" ca="1" si="38"/>
        <v>2321.0718759496413</v>
      </c>
      <c r="J73" s="27">
        <f t="shared" ca="1" si="39"/>
        <v>4833.5067813644064</v>
      </c>
      <c r="K73" s="6">
        <v>63</v>
      </c>
      <c r="L73" s="27">
        <f t="shared" ca="1" si="24"/>
        <v>627.60704922542004</v>
      </c>
      <c r="M73" s="15" t="str">
        <f t="shared" ca="1" si="25"/>
        <v>E2</v>
      </c>
      <c r="N73" s="16"/>
      <c r="O73" s="15">
        <f ca="1">COUNTIF(Q$11:Q72,"&gt;"&amp;L73)</f>
        <v>0</v>
      </c>
      <c r="P73" s="47">
        <f t="shared" ca="1" si="26"/>
        <v>9.6723848125491259</v>
      </c>
      <c r="Q73" s="27">
        <f t="shared" ca="1" si="40"/>
        <v>637.27943403796917</v>
      </c>
      <c r="R73" s="27">
        <f t="shared" ca="1" si="27"/>
        <v>9.9913855782738617E-4</v>
      </c>
      <c r="S73" s="27">
        <f t="shared" ca="1" si="28"/>
        <v>637.28043317652703</v>
      </c>
      <c r="T73" s="47">
        <f t="shared" ca="1" si="41"/>
        <v>0</v>
      </c>
      <c r="U73" s="16"/>
      <c r="V73" s="15">
        <f ca="1">COUNTIF(X$11:X72,"&gt;"&amp;S73)</f>
        <v>0</v>
      </c>
      <c r="W73" s="47">
        <f t="shared" ca="1" si="29"/>
        <v>8.8414682295478997E-6</v>
      </c>
      <c r="X73" s="27">
        <f t="shared" ca="1" si="42"/>
        <v>637.28044201799526</v>
      </c>
      <c r="Y73" s="27">
        <f t="shared" ca="1" si="30"/>
        <v>5.6870815029272537</v>
      </c>
      <c r="Z73" s="27">
        <f t="shared" ca="1" si="31"/>
        <v>642.96752352092255</v>
      </c>
      <c r="AA73" s="47">
        <f t="shared" ca="1" si="43"/>
        <v>0</v>
      </c>
      <c r="AB73" s="16"/>
      <c r="AC73" s="15">
        <f ca="1">COUNTIF(AE$11:AE72,"&gt;"&amp;Z73)</f>
        <v>3</v>
      </c>
      <c r="AD73" s="47">
        <f t="shared" ca="1" si="32"/>
        <v>38.287177304567081</v>
      </c>
      <c r="AE73" s="27">
        <f t="shared" ca="1" si="44"/>
        <v>681.25470082548964</v>
      </c>
      <c r="AF73" s="27">
        <f t="shared" ca="1" si="33"/>
        <v>6.1973479493768648</v>
      </c>
      <c r="AG73" s="27">
        <f t="shared" ca="1" si="34"/>
        <v>687.45204877486651</v>
      </c>
      <c r="AH73" s="47">
        <f t="shared" ca="1" si="45"/>
        <v>0</v>
      </c>
      <c r="AI73" s="16"/>
      <c r="AJ73" s="15">
        <f t="shared" ca="1" si="35"/>
        <v>3</v>
      </c>
      <c r="AK73" s="47">
        <f t="shared" ca="1" si="36"/>
        <v>47.959570958584436</v>
      </c>
      <c r="AL73" s="6">
        <v>63</v>
      </c>
      <c r="AM73" s="27" t="str">
        <f t="shared" ca="1" si="47"/>
        <v/>
      </c>
      <c r="AN73" s="27">
        <f t="shared" ca="1" si="47"/>
        <v>59.84499954944647</v>
      </c>
      <c r="AO73" s="27" t="str">
        <f t="shared" ca="1" si="47"/>
        <v/>
      </c>
      <c r="AP73" s="6"/>
      <c r="AQ73" s="6"/>
      <c r="DE73" s="5"/>
      <c r="DF73" s="5"/>
      <c r="DH73" s="5"/>
      <c r="DI73" s="5"/>
    </row>
    <row r="74" spans="1:113" ht="13.9" customHeight="1" x14ac:dyDescent="0.2">
      <c r="A74" s="1"/>
      <c r="B74" s="1"/>
      <c r="C74" s="1"/>
      <c r="D74" s="1"/>
      <c r="E74" s="1"/>
      <c r="F74" s="1"/>
      <c r="G74" s="1"/>
      <c r="H74" s="27">
        <f t="shared" ca="1" si="37"/>
        <v>1212.9321003255411</v>
      </c>
      <c r="I74" s="27">
        <f t="shared" ca="1" si="38"/>
        <v>2334.3339726811587</v>
      </c>
      <c r="J74" s="27">
        <f t="shared" ca="1" si="39"/>
        <v>4931.5749457954244</v>
      </c>
      <c r="K74" s="6">
        <v>64</v>
      </c>
      <c r="L74" s="27">
        <f t="shared" ca="1" si="24"/>
        <v>631.10117651028042</v>
      </c>
      <c r="M74" s="15" t="str">
        <f t="shared" ca="1" si="25"/>
        <v>E1</v>
      </c>
      <c r="N74" s="16"/>
      <c r="O74" s="15">
        <f ca="1">COUNTIF(Q$11:Q73,"&gt;"&amp;L74)</f>
        <v>1</v>
      </c>
      <c r="P74" s="47">
        <f t="shared" ca="1" si="26"/>
        <v>6.1792566662466015</v>
      </c>
      <c r="Q74" s="27">
        <f t="shared" ca="1" si="40"/>
        <v>637.28043317652703</v>
      </c>
      <c r="R74" s="27">
        <f t="shared" ca="1" si="27"/>
        <v>9.9394711740170045</v>
      </c>
      <c r="S74" s="27">
        <f t="shared" ca="1" si="28"/>
        <v>647.21990435054408</v>
      </c>
      <c r="T74" s="47">
        <f t="shared" ca="1" si="41"/>
        <v>0</v>
      </c>
      <c r="U74" s="16"/>
      <c r="V74" s="15">
        <f ca="1">COUNTIF(X$11:X73,"&gt;"&amp;S74)</f>
        <v>0</v>
      </c>
      <c r="W74" s="47">
        <f t="shared" ca="1" si="29"/>
        <v>0</v>
      </c>
      <c r="X74" s="27">
        <f t="shared" ca="1" si="42"/>
        <v>647.21990435054408</v>
      </c>
      <c r="Y74" s="27">
        <f t="shared" ca="1" si="30"/>
        <v>1.01302584398817E-3</v>
      </c>
      <c r="Z74" s="27">
        <f t="shared" ca="1" si="31"/>
        <v>647.22091737638812</v>
      </c>
      <c r="AA74" s="47">
        <f t="shared" ca="1" si="43"/>
        <v>4.2523808296215293</v>
      </c>
      <c r="AB74" s="16"/>
      <c r="AC74" s="15">
        <f ca="1">COUNTIF(AE$11:AE73,"&gt;"&amp;Z74)</f>
        <v>4</v>
      </c>
      <c r="AD74" s="47">
        <f t="shared" ca="1" si="32"/>
        <v>40.231131398478396</v>
      </c>
      <c r="AE74" s="27">
        <f t="shared" ca="1" si="44"/>
        <v>687.45204877486651</v>
      </c>
      <c r="AF74" s="27">
        <f t="shared" ca="1" si="33"/>
        <v>13.116573949835473</v>
      </c>
      <c r="AG74" s="27">
        <f t="shared" ca="1" si="34"/>
        <v>700.56862272470198</v>
      </c>
      <c r="AH74" s="47">
        <f t="shared" ca="1" si="45"/>
        <v>0</v>
      </c>
      <c r="AI74" s="16"/>
      <c r="AJ74" s="15">
        <f t="shared" ca="1" si="35"/>
        <v>5</v>
      </c>
      <c r="AK74" s="47">
        <f t="shared" ca="1" si="36"/>
        <v>46.410388064724998</v>
      </c>
      <c r="AL74" s="6">
        <v>64</v>
      </c>
      <c r="AM74" s="27">
        <f t="shared" ca="1" si="47"/>
        <v>69.467446214421557</v>
      </c>
      <c r="AN74" s="27" t="str">
        <f t="shared" ca="1" si="47"/>
        <v/>
      </c>
      <c r="AO74" s="27" t="str">
        <f t="shared" ca="1" si="47"/>
        <v/>
      </c>
      <c r="AP74" s="6"/>
      <c r="AQ74" s="6"/>
      <c r="DE74" s="5"/>
      <c r="DF74" s="5"/>
      <c r="DH74" s="5"/>
      <c r="DI74" s="5"/>
    </row>
    <row r="75" spans="1:113" ht="13.9" customHeight="1" x14ac:dyDescent="0.2">
      <c r="A75" s="1"/>
      <c r="B75" s="1"/>
      <c r="C75" s="1"/>
      <c r="D75" s="1"/>
      <c r="E75" s="1"/>
      <c r="F75" s="1"/>
      <c r="G75" s="1"/>
      <c r="H75" s="27">
        <f t="shared" ca="1" si="37"/>
        <v>1223.2121860248358</v>
      </c>
      <c r="I75" s="27">
        <f t="shared" ca="1" si="38"/>
        <v>2359.6134603618825</v>
      </c>
      <c r="J75" s="27">
        <f t="shared" ca="1" si="39"/>
        <v>5022.5756887821481</v>
      </c>
      <c r="K75" s="6">
        <v>65</v>
      </c>
      <c r="L75" s="27">
        <f t="shared" ref="L75:L106" ca="1" si="48">SMALL($H$11:$J$110,K75)</f>
        <v>632.84406649208574</v>
      </c>
      <c r="M75" s="15" t="str">
        <f t="shared" ref="M75:M106" ca="1" si="49">IF(SUMPRODUCT(COUNTIF($H$11:$H$110,L75))&gt;0,$H$10,IF(SUMPRODUCT(COUNTIF($I$11:$I$110,L75))&gt;0,$I$10,IF(SUMPRODUCT(COUNTIF($J$11:$J$110,L75))&gt;0,$J$10)))</f>
        <v>E1</v>
      </c>
      <c r="N75" s="16"/>
      <c r="O75" s="15">
        <f ca="1">COUNTIF(Q$11:Q74,"&gt;"&amp;L75)</f>
        <v>2</v>
      </c>
      <c r="P75" s="47">
        <f t="shared" ref="P75:P106" ca="1" si="50">Q75-L75</f>
        <v>14.37583785845834</v>
      </c>
      <c r="Q75" s="27">
        <f t="shared" ca="1" si="40"/>
        <v>647.21990435054408</v>
      </c>
      <c r="R75" s="27">
        <f t="shared" ref="R75:R110" ca="1" si="51">IF($M75=$C$4,NORMINV(RAND(),$D$4,$E$4),IF($M75=$C$5,NORMINV(RAND(),$D$5,$E$5),0))</f>
        <v>8.4958473514804247</v>
      </c>
      <c r="S75" s="27">
        <f t="shared" ref="S75:S106" ca="1" si="52">Q75+R75</f>
        <v>655.71575170202448</v>
      </c>
      <c r="T75" s="47">
        <f t="shared" ca="1" si="41"/>
        <v>0</v>
      </c>
      <c r="U75" s="16"/>
      <c r="V75" s="15">
        <f ca="1">COUNTIF(X$11:X74,"&gt;"&amp;S75)</f>
        <v>0</v>
      </c>
      <c r="W75" s="47">
        <f t="shared" ref="W75:W106" ca="1" si="53">X75-S75</f>
        <v>0</v>
      </c>
      <c r="X75" s="27">
        <f t="shared" ca="1" si="42"/>
        <v>655.71575170202448</v>
      </c>
      <c r="Y75" s="27">
        <f t="shared" ref="Y75:Y110" ca="1" si="54">IF($M75=$C$6,NORMINV(RAND(),$D$6,$E$6),IF($M75=$C$7,NORMINV(RAND(),$D$7,$E$7),0))</f>
        <v>1.0037573637861113E-3</v>
      </c>
      <c r="Z75" s="27">
        <f t="shared" ref="Z75:Z106" ca="1" si="55">X75+Y75</f>
        <v>655.71675545938831</v>
      </c>
      <c r="AA75" s="47">
        <f t="shared" ca="1" si="43"/>
        <v>8.4948343256363614</v>
      </c>
      <c r="AB75" s="16"/>
      <c r="AC75" s="15">
        <f ca="1">COUNTIF(AE$11:AE74,"&gt;"&amp;Z75)</f>
        <v>4</v>
      </c>
      <c r="AD75" s="47">
        <f t="shared" ref="AD75:AD106" ca="1" si="56">AE75-Z75</f>
        <v>44.851867265313672</v>
      </c>
      <c r="AE75" s="27">
        <f t="shared" ca="1" si="44"/>
        <v>700.56862272470198</v>
      </c>
      <c r="AF75" s="27">
        <f t="shared" ref="AF75:AF110" ca="1" si="57">IF($M75=$C$8,NORMINV(RAND(),$D$8,$E$8),IF($M75=$C$9,NORMINV(RAND(),$D$9,$E$9),IF($M75=$C$10,NORMINV(RAND(),$D$10,$E$10),0)))</f>
        <v>12.453790143583054</v>
      </c>
      <c r="AG75" s="27">
        <f t="shared" ref="AG75:AG106" ca="1" si="58">AE75+AF75</f>
        <v>713.02241286828507</v>
      </c>
      <c r="AH75" s="47">
        <f t="shared" ca="1" si="45"/>
        <v>0</v>
      </c>
      <c r="AI75" s="16"/>
      <c r="AJ75" s="15">
        <f t="shared" ref="AJ75:AJ110" ca="1" si="59">O75+V75+AC75</f>
        <v>6</v>
      </c>
      <c r="AK75" s="47">
        <f t="shared" ref="AK75:AK110" ca="1" si="60">P75+W75+AD75</f>
        <v>59.227705123772012</v>
      </c>
      <c r="AL75" s="6">
        <v>65</v>
      </c>
      <c r="AM75" s="27">
        <f t="shared" ca="1" si="47"/>
        <v>80.178346376199329</v>
      </c>
      <c r="AN75" s="27" t="str">
        <f t="shared" ca="1" si="47"/>
        <v/>
      </c>
      <c r="AO75" s="27" t="str">
        <f t="shared" ca="1" si="47"/>
        <v/>
      </c>
      <c r="AP75" s="6"/>
      <c r="AQ75" s="6"/>
      <c r="DF75" s="5"/>
      <c r="DI75" s="5"/>
    </row>
    <row r="76" spans="1:113" ht="13.9" customHeight="1" x14ac:dyDescent="0.2">
      <c r="A76" s="1"/>
      <c r="B76" s="1"/>
      <c r="C76" s="1"/>
      <c r="D76" s="1"/>
      <c r="E76" s="1"/>
      <c r="F76" s="1"/>
      <c r="G76" s="1"/>
      <c r="H76" s="27">
        <f t="shared" ref="H76:H107" ca="1" si="61">H75+-I$4*LN(RAND())</f>
        <v>1229.3536898202838</v>
      </c>
      <c r="I76" s="27">
        <f t="shared" ref="I76:I110" ca="1" si="62">I75+-I$5*LN(RAND())</f>
        <v>2417.9451589176392</v>
      </c>
      <c r="J76" s="27">
        <f t="shared" ref="J76:J110" ca="1" si="63">J75+-$I$6*LN(RAND())</f>
        <v>5056.9097206916067</v>
      </c>
      <c r="K76" s="6">
        <v>66</v>
      </c>
      <c r="L76" s="27">
        <f t="shared" ca="1" si="48"/>
        <v>654.63353421363479</v>
      </c>
      <c r="M76" s="15" t="str">
        <f t="shared" ca="1" si="49"/>
        <v>E2</v>
      </c>
      <c r="N76" s="16"/>
      <c r="O76" s="15">
        <f ca="1">COUNTIF(Q$11:Q75,"&gt;"&amp;L76)</f>
        <v>0</v>
      </c>
      <c r="P76" s="47">
        <f t="shared" ca="1" si="50"/>
        <v>1.0822174883896878</v>
      </c>
      <c r="Q76" s="27">
        <f t="shared" ref="Q76:Q110" ca="1" si="64">MAX(S75,L76)</f>
        <v>655.71575170202448</v>
      </c>
      <c r="R76" s="27">
        <f t="shared" ca="1" si="51"/>
        <v>9.985807148155093E-4</v>
      </c>
      <c r="S76" s="27">
        <f t="shared" ca="1" si="52"/>
        <v>655.71675028273933</v>
      </c>
      <c r="T76" s="47">
        <f t="shared" ref="T76:T110" ca="1" si="65">IF(S75&lt;L76,(Q76-S75),0)</f>
        <v>0</v>
      </c>
      <c r="U76" s="16"/>
      <c r="V76" s="15">
        <f ca="1">COUNTIF(X$11:X75,"&gt;"&amp;S76)</f>
        <v>0</v>
      </c>
      <c r="W76" s="47">
        <f t="shared" ca="1" si="53"/>
        <v>5.1766489832516527E-6</v>
      </c>
      <c r="X76" s="27">
        <f t="shared" ref="X76:X110" ca="1" si="66">MAX(Z75,S76)</f>
        <v>655.71675545938831</v>
      </c>
      <c r="Y76" s="27">
        <f t="shared" ca="1" si="54"/>
        <v>13.191951128460172</v>
      </c>
      <c r="Z76" s="27">
        <f t="shared" ca="1" si="55"/>
        <v>668.90870658784843</v>
      </c>
      <c r="AA76" s="47">
        <f t="shared" ref="AA76:AA110" ca="1" si="67">IF(Z75&lt;S76,(X76-Z75),0)</f>
        <v>0</v>
      </c>
      <c r="AB76" s="16"/>
      <c r="AC76" s="15">
        <f ca="1">COUNTIF(AE$11:AE75,"&gt;"&amp;Z76)</f>
        <v>4</v>
      </c>
      <c r="AD76" s="47">
        <f t="shared" ca="1" si="56"/>
        <v>44.113706280436645</v>
      </c>
      <c r="AE76" s="27">
        <f t="shared" ref="AE76:AE110" ca="1" si="68">MAX(AG75,Z76)</f>
        <v>713.02241286828507</v>
      </c>
      <c r="AF76" s="27">
        <f t="shared" ca="1" si="57"/>
        <v>6.004085110078524</v>
      </c>
      <c r="AG76" s="27">
        <f t="shared" ca="1" si="58"/>
        <v>719.02649797836364</v>
      </c>
      <c r="AH76" s="47">
        <f t="shared" ref="AH76:AH110" ca="1" si="69">IF(AG75&lt;Z76,(AE76-AG75),0)</f>
        <v>0</v>
      </c>
      <c r="AI76" s="16"/>
      <c r="AJ76" s="15">
        <f t="shared" ca="1" si="59"/>
        <v>4</v>
      </c>
      <c r="AK76" s="47">
        <f t="shared" ca="1" si="60"/>
        <v>45.195928945475316</v>
      </c>
      <c r="AL76" s="6">
        <v>66</v>
      </c>
      <c r="AM76" s="27" t="str">
        <f t="shared" ca="1" si="47"/>
        <v/>
      </c>
      <c r="AN76" s="27">
        <f t="shared" ca="1" si="47"/>
        <v>64.392963764728847</v>
      </c>
      <c r="AO76" s="27" t="str">
        <f t="shared" ca="1" si="47"/>
        <v/>
      </c>
      <c r="AP76" s="6"/>
      <c r="AQ76" s="6"/>
      <c r="DF76" s="5"/>
      <c r="DI76" s="5"/>
    </row>
    <row r="77" spans="1:113" ht="13.9" customHeight="1" x14ac:dyDescent="0.2">
      <c r="A77" s="1"/>
      <c r="B77" s="1"/>
      <c r="C77" s="1"/>
      <c r="D77" s="1"/>
      <c r="E77" s="1"/>
      <c r="F77" s="1"/>
      <c r="G77" s="1"/>
      <c r="H77" s="27">
        <f t="shared" ca="1" si="61"/>
        <v>1237.2734386691111</v>
      </c>
      <c r="I77" s="27">
        <f t="shared" ca="1" si="62"/>
        <v>2431.3649134533343</v>
      </c>
      <c r="J77" s="27">
        <f t="shared" ca="1" si="63"/>
        <v>5104.9703627597355</v>
      </c>
      <c r="K77" s="6">
        <v>67</v>
      </c>
      <c r="L77" s="27">
        <f t="shared" ca="1" si="48"/>
        <v>680.73480255909669</v>
      </c>
      <c r="M77" s="15" t="str">
        <f t="shared" ca="1" si="49"/>
        <v>E1</v>
      </c>
      <c r="N77" s="16"/>
      <c r="O77" s="15">
        <f ca="1">COUNTIF(Q$11:Q76,"&gt;"&amp;L77)</f>
        <v>0</v>
      </c>
      <c r="P77" s="47">
        <f t="shared" ca="1" si="50"/>
        <v>0</v>
      </c>
      <c r="Q77" s="27">
        <f t="shared" ca="1" si="64"/>
        <v>680.73480255909669</v>
      </c>
      <c r="R77" s="27">
        <f t="shared" ca="1" si="51"/>
        <v>17.270591341948041</v>
      </c>
      <c r="S77" s="27">
        <f t="shared" ca="1" si="52"/>
        <v>698.00539390104473</v>
      </c>
      <c r="T77" s="47">
        <f t="shared" ca="1" si="65"/>
        <v>25.018052276357366</v>
      </c>
      <c r="U77" s="16"/>
      <c r="V77" s="15">
        <f ca="1">COUNTIF(X$11:X76,"&gt;"&amp;S77)</f>
        <v>0</v>
      </c>
      <c r="W77" s="47">
        <f t="shared" ca="1" si="53"/>
        <v>0</v>
      </c>
      <c r="X77" s="27">
        <f t="shared" ca="1" si="66"/>
        <v>698.00539390104473</v>
      </c>
      <c r="Y77" s="27">
        <f t="shared" ca="1" si="54"/>
        <v>1.001755181836669E-3</v>
      </c>
      <c r="Z77" s="27">
        <f t="shared" ca="1" si="55"/>
        <v>698.00639565622657</v>
      </c>
      <c r="AA77" s="47">
        <f t="shared" ca="1" si="67"/>
        <v>29.096687313196298</v>
      </c>
      <c r="AB77" s="16"/>
      <c r="AC77" s="15">
        <f ca="1">COUNTIF(AE$11:AE76,"&gt;"&amp;Z77)</f>
        <v>2</v>
      </c>
      <c r="AD77" s="47">
        <f t="shared" ca="1" si="56"/>
        <v>21.020102322137063</v>
      </c>
      <c r="AE77" s="27">
        <f t="shared" ca="1" si="68"/>
        <v>719.02649797836364</v>
      </c>
      <c r="AF77" s="27">
        <f t="shared" ca="1" si="57"/>
        <v>7.3145579174900375</v>
      </c>
      <c r="AG77" s="27">
        <f t="shared" ca="1" si="58"/>
        <v>726.34105589585363</v>
      </c>
      <c r="AH77" s="47">
        <f t="shared" ca="1" si="69"/>
        <v>0</v>
      </c>
      <c r="AI77" s="16"/>
      <c r="AJ77" s="15">
        <f t="shared" ca="1" si="59"/>
        <v>2</v>
      </c>
      <c r="AK77" s="47">
        <f t="shared" ca="1" si="60"/>
        <v>21.020102322137063</v>
      </c>
      <c r="AL77" s="6">
        <v>67</v>
      </c>
      <c r="AM77" s="27">
        <f t="shared" ca="1" si="47"/>
        <v>45.606253336756936</v>
      </c>
      <c r="AN77" s="27" t="str">
        <f t="shared" ca="1" si="47"/>
        <v/>
      </c>
      <c r="AO77" s="27" t="str">
        <f t="shared" ca="1" si="47"/>
        <v/>
      </c>
      <c r="AP77" s="6"/>
      <c r="AQ77" s="6"/>
    </row>
    <row r="78" spans="1:113" ht="13.9" customHeight="1" x14ac:dyDescent="0.2">
      <c r="A78" s="1"/>
      <c r="B78" s="1"/>
      <c r="C78" s="1"/>
      <c r="D78" s="1"/>
      <c r="E78" s="1"/>
      <c r="F78" s="1"/>
      <c r="G78" s="1"/>
      <c r="H78" s="27">
        <f t="shared" ca="1" si="61"/>
        <v>1246.5222066227202</v>
      </c>
      <c r="I78" s="27">
        <f t="shared" ca="1" si="62"/>
        <v>2434.007271096948</v>
      </c>
      <c r="J78" s="27">
        <f t="shared" ca="1" si="63"/>
        <v>5219.2628243758481</v>
      </c>
      <c r="K78" s="6">
        <v>68</v>
      </c>
      <c r="L78" s="27">
        <f t="shared" ca="1" si="48"/>
        <v>684.07993084572115</v>
      </c>
      <c r="M78" s="15" t="str">
        <f t="shared" ca="1" si="49"/>
        <v>E1</v>
      </c>
      <c r="N78" s="16"/>
      <c r="O78" s="15">
        <f ca="1">COUNTIF(Q$11:Q77,"&gt;"&amp;L78)</f>
        <v>0</v>
      </c>
      <c r="P78" s="47">
        <f t="shared" ca="1" si="50"/>
        <v>13.925463055323576</v>
      </c>
      <c r="Q78" s="27">
        <f t="shared" ca="1" si="64"/>
        <v>698.00539390104473</v>
      </c>
      <c r="R78" s="27">
        <f t="shared" ca="1" si="51"/>
        <v>4.5844074807693547</v>
      </c>
      <c r="S78" s="27">
        <f t="shared" ca="1" si="52"/>
        <v>702.58980138181403</v>
      </c>
      <c r="T78" s="47">
        <f t="shared" ca="1" si="65"/>
        <v>0</v>
      </c>
      <c r="U78" s="16"/>
      <c r="V78" s="15">
        <f ca="1">COUNTIF(X$11:X77,"&gt;"&amp;S78)</f>
        <v>0</v>
      </c>
      <c r="W78" s="47">
        <f t="shared" ca="1" si="53"/>
        <v>0</v>
      </c>
      <c r="X78" s="27">
        <f t="shared" ca="1" si="66"/>
        <v>702.58980138181403</v>
      </c>
      <c r="Y78" s="27">
        <f t="shared" ca="1" si="54"/>
        <v>9.5988625960405285E-4</v>
      </c>
      <c r="Z78" s="27">
        <f t="shared" ca="1" si="55"/>
        <v>702.59076126807361</v>
      </c>
      <c r="AA78" s="47">
        <f t="shared" ca="1" si="67"/>
        <v>4.5834057255874541</v>
      </c>
      <c r="AB78" s="16"/>
      <c r="AC78" s="15">
        <f ca="1">COUNTIF(AE$11:AE77,"&gt;"&amp;Z78)</f>
        <v>2</v>
      </c>
      <c r="AD78" s="47">
        <f t="shared" ca="1" si="56"/>
        <v>23.750294627780022</v>
      </c>
      <c r="AE78" s="27">
        <f t="shared" ca="1" si="68"/>
        <v>726.34105589585363</v>
      </c>
      <c r="AF78" s="27">
        <f t="shared" ca="1" si="57"/>
        <v>13.204362114213438</v>
      </c>
      <c r="AG78" s="27">
        <f t="shared" ca="1" si="58"/>
        <v>739.54541801006712</v>
      </c>
      <c r="AH78" s="47">
        <f t="shared" ca="1" si="69"/>
        <v>0</v>
      </c>
      <c r="AI78" s="16"/>
      <c r="AJ78" s="15">
        <f t="shared" ca="1" si="59"/>
        <v>2</v>
      </c>
      <c r="AK78" s="47">
        <f t="shared" ca="1" si="60"/>
        <v>37.675757683103598</v>
      </c>
      <c r="AL78" s="6">
        <v>68</v>
      </c>
      <c r="AM78" s="27">
        <f t="shared" ca="1" si="47"/>
        <v>55.465487164345973</v>
      </c>
      <c r="AN78" s="27" t="str">
        <f t="shared" ca="1" si="47"/>
        <v/>
      </c>
      <c r="AO78" s="27" t="str">
        <f t="shared" ca="1" si="47"/>
        <v/>
      </c>
      <c r="AP78" s="6"/>
      <c r="AQ78" s="6"/>
    </row>
    <row r="79" spans="1:113" ht="13.9" customHeight="1" x14ac:dyDescent="0.2">
      <c r="A79" s="1"/>
      <c r="B79" s="1"/>
      <c r="C79" s="1"/>
      <c r="D79" s="1"/>
      <c r="E79" s="1"/>
      <c r="F79" s="1"/>
      <c r="G79" s="1"/>
      <c r="H79" s="27">
        <f t="shared" ca="1" si="61"/>
        <v>1248.212404228171</v>
      </c>
      <c r="I79" s="27">
        <f t="shared" ca="1" si="62"/>
        <v>2464.1776443553595</v>
      </c>
      <c r="J79" s="27">
        <f t="shared" ca="1" si="63"/>
        <v>5223.0109938976884</v>
      </c>
      <c r="K79" s="6">
        <v>69</v>
      </c>
      <c r="L79" s="27">
        <f t="shared" ca="1" si="48"/>
        <v>692.03119191271276</v>
      </c>
      <c r="M79" s="15" t="str">
        <f t="shared" ca="1" si="49"/>
        <v>E1</v>
      </c>
      <c r="N79" s="16"/>
      <c r="O79" s="15">
        <f ca="1">COUNTIF(Q$11:Q78,"&gt;"&amp;L79)</f>
        <v>1</v>
      </c>
      <c r="P79" s="47">
        <f t="shared" ca="1" si="50"/>
        <v>10.55860946910127</v>
      </c>
      <c r="Q79" s="27">
        <f t="shared" ca="1" si="64"/>
        <v>702.58980138181403</v>
      </c>
      <c r="R79" s="27">
        <f t="shared" ca="1" si="51"/>
        <v>10.432276275666004</v>
      </c>
      <c r="S79" s="27">
        <f t="shared" ca="1" si="52"/>
        <v>713.02207765748005</v>
      </c>
      <c r="T79" s="47">
        <f t="shared" ca="1" si="65"/>
        <v>0</v>
      </c>
      <c r="U79" s="16"/>
      <c r="V79" s="15">
        <f ca="1">COUNTIF(X$11:X78,"&gt;"&amp;S79)</f>
        <v>0</v>
      </c>
      <c r="W79" s="47">
        <f t="shared" ca="1" si="53"/>
        <v>0</v>
      </c>
      <c r="X79" s="27">
        <f t="shared" ca="1" si="66"/>
        <v>713.02207765748005</v>
      </c>
      <c r="Y79" s="27">
        <f t="shared" ca="1" si="54"/>
        <v>9.8547779987425105E-4</v>
      </c>
      <c r="Z79" s="27">
        <f t="shared" ca="1" si="55"/>
        <v>713.02306313527993</v>
      </c>
      <c r="AA79" s="47">
        <f t="shared" ca="1" si="67"/>
        <v>10.431316389406447</v>
      </c>
      <c r="AB79" s="16"/>
      <c r="AC79" s="15">
        <f ca="1">COUNTIF(AE$11:AE78,"&gt;"&amp;Z79)</f>
        <v>2</v>
      </c>
      <c r="AD79" s="47">
        <f t="shared" ca="1" si="56"/>
        <v>26.522354874787197</v>
      </c>
      <c r="AE79" s="27">
        <f t="shared" ca="1" si="68"/>
        <v>739.54541801006712</v>
      </c>
      <c r="AF79" s="27">
        <f t="shared" ca="1" si="57"/>
        <v>17.468354287614989</v>
      </c>
      <c r="AG79" s="27">
        <f t="shared" ca="1" si="58"/>
        <v>757.01377229768207</v>
      </c>
      <c r="AH79" s="47">
        <f t="shared" ca="1" si="69"/>
        <v>0</v>
      </c>
      <c r="AI79" s="16"/>
      <c r="AJ79" s="15">
        <f t="shared" ca="1" si="59"/>
        <v>3</v>
      </c>
      <c r="AK79" s="47">
        <f t="shared" ca="1" si="60"/>
        <v>37.080964343888468</v>
      </c>
      <c r="AL79" s="6">
        <v>69</v>
      </c>
      <c r="AM79" s="27">
        <f t="shared" ca="1" si="47"/>
        <v>64.98258038496931</v>
      </c>
      <c r="AN79" s="27" t="str">
        <f t="shared" ca="1" si="47"/>
        <v/>
      </c>
      <c r="AO79" s="27" t="str">
        <f t="shared" ca="1" si="47"/>
        <v/>
      </c>
      <c r="AP79" s="6"/>
      <c r="AQ79" s="6"/>
    </row>
    <row r="80" spans="1:113" ht="13.9" customHeight="1" x14ac:dyDescent="0.2">
      <c r="A80" s="1"/>
      <c r="B80" s="1"/>
      <c r="C80" s="1"/>
      <c r="D80" s="1"/>
      <c r="E80" s="1"/>
      <c r="F80" s="1"/>
      <c r="G80" s="1"/>
      <c r="H80" s="27">
        <f t="shared" ca="1" si="61"/>
        <v>1290.3163718811415</v>
      </c>
      <c r="I80" s="27">
        <f t="shared" ca="1" si="62"/>
        <v>2500.8435419253969</v>
      </c>
      <c r="J80" s="27">
        <f t="shared" ca="1" si="63"/>
        <v>5315.4018163732117</v>
      </c>
      <c r="K80" s="6">
        <v>70</v>
      </c>
      <c r="L80" s="27">
        <f t="shared" ca="1" si="48"/>
        <v>705.0588407677601</v>
      </c>
      <c r="M80" s="15" t="str">
        <f t="shared" ca="1" si="49"/>
        <v>E1</v>
      </c>
      <c r="N80" s="16"/>
      <c r="O80" s="15">
        <f ca="1">COUNTIF(Q$11:Q79,"&gt;"&amp;L80)</f>
        <v>0</v>
      </c>
      <c r="P80" s="47">
        <f t="shared" ca="1" si="50"/>
        <v>7.9632368897199513</v>
      </c>
      <c r="Q80" s="27">
        <f t="shared" ca="1" si="64"/>
        <v>713.02207765748005</v>
      </c>
      <c r="R80" s="27">
        <f t="shared" ca="1" si="51"/>
        <v>12.966852354715089</v>
      </c>
      <c r="S80" s="27">
        <f t="shared" ca="1" si="52"/>
        <v>725.98893001219517</v>
      </c>
      <c r="T80" s="47">
        <f t="shared" ca="1" si="65"/>
        <v>0</v>
      </c>
      <c r="U80" s="16"/>
      <c r="V80" s="15">
        <f ca="1">COUNTIF(X$11:X79,"&gt;"&amp;S80)</f>
        <v>0</v>
      </c>
      <c r="W80" s="47">
        <f t="shared" ca="1" si="53"/>
        <v>0</v>
      </c>
      <c r="X80" s="27">
        <f t="shared" ca="1" si="66"/>
        <v>725.98893001219517</v>
      </c>
      <c r="Y80" s="27">
        <f t="shared" ca="1" si="54"/>
        <v>1.0005525983528541E-3</v>
      </c>
      <c r="Z80" s="27">
        <f t="shared" ca="1" si="55"/>
        <v>725.98993056479355</v>
      </c>
      <c r="AA80" s="47">
        <f t="shared" ca="1" si="67"/>
        <v>12.965866876915243</v>
      </c>
      <c r="AB80" s="16"/>
      <c r="AC80" s="15">
        <f ca="1">COUNTIF(AE$11:AE79,"&gt;"&amp;Z80)</f>
        <v>2</v>
      </c>
      <c r="AD80" s="47">
        <f t="shared" ca="1" si="56"/>
        <v>31.023841732888513</v>
      </c>
      <c r="AE80" s="27">
        <f t="shared" ca="1" si="68"/>
        <v>757.01377229768207</v>
      </c>
      <c r="AF80" s="27">
        <f t="shared" ca="1" si="57"/>
        <v>13.722056366639153</v>
      </c>
      <c r="AG80" s="27">
        <f t="shared" ca="1" si="58"/>
        <v>770.73582866432128</v>
      </c>
      <c r="AH80" s="47">
        <f t="shared" ca="1" si="69"/>
        <v>0</v>
      </c>
      <c r="AI80" s="16"/>
      <c r="AJ80" s="15">
        <f t="shared" ca="1" si="59"/>
        <v>2</v>
      </c>
      <c r="AK80" s="47">
        <f t="shared" ca="1" si="60"/>
        <v>38.987078622608465</v>
      </c>
      <c r="AL80" s="6">
        <v>70</v>
      </c>
      <c r="AM80" s="27">
        <f t="shared" ca="1" si="47"/>
        <v>65.676987896561172</v>
      </c>
      <c r="AN80" s="27" t="str">
        <f t="shared" ca="1" si="47"/>
        <v/>
      </c>
      <c r="AO80" s="27" t="str">
        <f t="shared" ca="1" si="47"/>
        <v/>
      </c>
      <c r="AP80" s="6"/>
      <c r="AQ80" s="6"/>
    </row>
    <row r="81" spans="1:113" ht="13.9" customHeight="1" x14ac:dyDescent="0.2">
      <c r="A81" s="1"/>
      <c r="B81" s="1"/>
      <c r="C81" s="1"/>
      <c r="D81" s="1"/>
      <c r="E81" s="1"/>
      <c r="F81" s="1"/>
      <c r="G81" s="1"/>
      <c r="H81" s="27">
        <f t="shared" ca="1" si="61"/>
        <v>1312.0643780325397</v>
      </c>
      <c r="I81" s="27">
        <f t="shared" ca="1" si="62"/>
        <v>2505.7512858460705</v>
      </c>
      <c r="J81" s="27">
        <f t="shared" ca="1" si="63"/>
        <v>5585.4634948202529</v>
      </c>
      <c r="K81" s="6">
        <v>71</v>
      </c>
      <c r="L81" s="27">
        <f t="shared" ca="1" si="48"/>
        <v>719.72553452446016</v>
      </c>
      <c r="M81" s="15" t="str">
        <f t="shared" ca="1" si="49"/>
        <v>E2</v>
      </c>
      <c r="N81" s="16"/>
      <c r="O81" s="15">
        <f ca="1">COUNTIF(Q$11:Q80,"&gt;"&amp;L81)</f>
        <v>0</v>
      </c>
      <c r="P81" s="47">
        <f t="shared" ca="1" si="50"/>
        <v>6.2633954877350106</v>
      </c>
      <c r="Q81" s="27">
        <f t="shared" ca="1" si="64"/>
        <v>725.98893001219517</v>
      </c>
      <c r="R81" s="27">
        <f t="shared" ca="1" si="51"/>
        <v>9.9957481173152708E-4</v>
      </c>
      <c r="S81" s="27">
        <f t="shared" ca="1" si="52"/>
        <v>725.98992958700694</v>
      </c>
      <c r="T81" s="47">
        <f t="shared" ca="1" si="65"/>
        <v>0</v>
      </c>
      <c r="U81" s="16"/>
      <c r="V81" s="15">
        <f ca="1">COUNTIF(X$11:X80,"&gt;"&amp;S81)</f>
        <v>0</v>
      </c>
      <c r="W81" s="47">
        <f t="shared" ca="1" si="53"/>
        <v>9.7778661256597843E-7</v>
      </c>
      <c r="X81" s="27">
        <f t="shared" ca="1" si="66"/>
        <v>725.98993056479355</v>
      </c>
      <c r="Y81" s="27">
        <f t="shared" ca="1" si="54"/>
        <v>7.7810812630005355</v>
      </c>
      <c r="Z81" s="27">
        <f t="shared" ca="1" si="55"/>
        <v>733.77101182779404</v>
      </c>
      <c r="AA81" s="47">
        <f t="shared" ca="1" si="67"/>
        <v>0</v>
      </c>
      <c r="AB81" s="16"/>
      <c r="AC81" s="15">
        <f ca="1">COUNTIF(AE$11:AE80,"&gt;"&amp;Z81)</f>
        <v>2</v>
      </c>
      <c r="AD81" s="47">
        <f t="shared" ca="1" si="56"/>
        <v>36.964816836527234</v>
      </c>
      <c r="AE81" s="27">
        <f t="shared" ca="1" si="68"/>
        <v>770.73582866432128</v>
      </c>
      <c r="AF81" s="27">
        <f t="shared" ca="1" si="57"/>
        <v>7.543904081005282</v>
      </c>
      <c r="AG81" s="27">
        <f t="shared" ca="1" si="58"/>
        <v>778.27973274532656</v>
      </c>
      <c r="AH81" s="47">
        <f t="shared" ca="1" si="69"/>
        <v>0</v>
      </c>
      <c r="AI81" s="16"/>
      <c r="AJ81" s="15">
        <f t="shared" ca="1" si="59"/>
        <v>2</v>
      </c>
      <c r="AK81" s="47">
        <f t="shared" ca="1" si="60"/>
        <v>43.228213302048857</v>
      </c>
      <c r="AL81" s="6">
        <v>71</v>
      </c>
      <c r="AM81" s="27" t="str">
        <f t="shared" ca="1" si="47"/>
        <v/>
      </c>
      <c r="AN81" s="27">
        <f t="shared" ca="1" si="47"/>
        <v>58.554198220866397</v>
      </c>
      <c r="AO81" s="27" t="str">
        <f t="shared" ca="1" si="47"/>
        <v/>
      </c>
      <c r="AP81" s="6"/>
      <c r="AQ81" s="6"/>
    </row>
    <row r="82" spans="1:113" ht="13.9" customHeight="1" x14ac:dyDescent="0.2">
      <c r="A82" s="1"/>
      <c r="B82" s="1"/>
      <c r="C82" s="1"/>
      <c r="D82" s="1"/>
      <c r="E82" s="1"/>
      <c r="F82" s="1"/>
      <c r="G82" s="1"/>
      <c r="H82" s="27">
        <f t="shared" ca="1" si="61"/>
        <v>1319.8679002988606</v>
      </c>
      <c r="I82" s="27">
        <f t="shared" ca="1" si="62"/>
        <v>2539.4723178279551</v>
      </c>
      <c r="J82" s="27">
        <f t="shared" ca="1" si="63"/>
        <v>5716.9439155998189</v>
      </c>
      <c r="K82" s="6">
        <v>72</v>
      </c>
      <c r="L82" s="27">
        <f t="shared" ca="1" si="48"/>
        <v>745.69804825926974</v>
      </c>
      <c r="M82" s="15" t="str">
        <f t="shared" ca="1" si="49"/>
        <v>E1</v>
      </c>
      <c r="N82" s="16"/>
      <c r="O82" s="15">
        <f ca="1">COUNTIF(Q$11:Q81,"&gt;"&amp;L82)</f>
        <v>0</v>
      </c>
      <c r="P82" s="47">
        <f t="shared" ca="1" si="50"/>
        <v>0</v>
      </c>
      <c r="Q82" s="27">
        <f t="shared" ca="1" si="64"/>
        <v>745.69804825926974</v>
      </c>
      <c r="R82" s="27">
        <f t="shared" ca="1" si="51"/>
        <v>10.215186728970171</v>
      </c>
      <c r="S82" s="27">
        <f t="shared" ca="1" si="52"/>
        <v>755.91323498823988</v>
      </c>
      <c r="T82" s="47">
        <f t="shared" ca="1" si="65"/>
        <v>19.708118672262799</v>
      </c>
      <c r="U82" s="16"/>
      <c r="V82" s="15">
        <f ca="1">COUNTIF(X$11:X81,"&gt;"&amp;S82)</f>
        <v>0</v>
      </c>
      <c r="W82" s="47">
        <f t="shared" ca="1" si="53"/>
        <v>0</v>
      </c>
      <c r="X82" s="27">
        <f t="shared" ca="1" si="66"/>
        <v>755.91323498823988</v>
      </c>
      <c r="Y82" s="27">
        <f t="shared" ca="1" si="54"/>
        <v>9.8324740992535215E-4</v>
      </c>
      <c r="Z82" s="27">
        <f t="shared" ca="1" si="55"/>
        <v>755.91421823564986</v>
      </c>
      <c r="AA82" s="47">
        <f t="shared" ca="1" si="67"/>
        <v>22.142223160445837</v>
      </c>
      <c r="AB82" s="16"/>
      <c r="AC82" s="15">
        <f ca="1">COUNTIF(AE$11:AE81,"&gt;"&amp;Z82)</f>
        <v>2</v>
      </c>
      <c r="AD82" s="47">
        <f t="shared" ca="1" si="56"/>
        <v>22.3655145096767</v>
      </c>
      <c r="AE82" s="27">
        <f t="shared" ca="1" si="68"/>
        <v>778.27973274532656</v>
      </c>
      <c r="AF82" s="27">
        <f t="shared" ca="1" si="57"/>
        <v>9.3145518433870116</v>
      </c>
      <c r="AG82" s="27">
        <f t="shared" ca="1" si="58"/>
        <v>787.59428458871355</v>
      </c>
      <c r="AH82" s="47">
        <f t="shared" ca="1" si="69"/>
        <v>0</v>
      </c>
      <c r="AI82" s="16"/>
      <c r="AJ82" s="15">
        <f t="shared" ca="1" si="59"/>
        <v>2</v>
      </c>
      <c r="AK82" s="47">
        <f t="shared" ca="1" si="60"/>
        <v>22.3655145096767</v>
      </c>
      <c r="AL82" s="6">
        <v>72</v>
      </c>
      <c r="AM82" s="27">
        <f t="shared" ca="1" si="47"/>
        <v>41.896236329443809</v>
      </c>
      <c r="AN82" s="27" t="str">
        <f t="shared" ca="1" si="47"/>
        <v/>
      </c>
      <c r="AO82" s="27" t="str">
        <f t="shared" ca="1" si="47"/>
        <v/>
      </c>
      <c r="AP82" s="6"/>
      <c r="AQ82" s="6"/>
      <c r="DE82" s="5"/>
      <c r="DF82" s="5"/>
      <c r="DG82" s="5"/>
      <c r="DH82" s="5"/>
    </row>
    <row r="83" spans="1:113" ht="13.9" customHeight="1" x14ac:dyDescent="0.2">
      <c r="A83" s="1"/>
      <c r="B83" s="1"/>
      <c r="C83" s="1"/>
      <c r="D83" s="1"/>
      <c r="E83" s="1"/>
      <c r="F83" s="1"/>
      <c r="G83" s="1"/>
      <c r="H83" s="27">
        <f t="shared" ca="1" si="61"/>
        <v>1330.5455407360837</v>
      </c>
      <c r="I83" s="27">
        <f t="shared" ca="1" si="62"/>
        <v>2565.5419698199253</v>
      </c>
      <c r="J83" s="27">
        <f t="shared" ca="1" si="63"/>
        <v>5758.0002769238163</v>
      </c>
      <c r="K83" s="6">
        <v>73</v>
      </c>
      <c r="L83" s="27">
        <f t="shared" ca="1" si="48"/>
        <v>747.20270813600894</v>
      </c>
      <c r="M83" s="15" t="str">
        <f t="shared" ca="1" si="49"/>
        <v>E1</v>
      </c>
      <c r="N83" s="16"/>
      <c r="O83" s="15">
        <f ca="1">COUNTIF(Q$11:Q82,"&gt;"&amp;L83)</f>
        <v>0</v>
      </c>
      <c r="P83" s="47">
        <f t="shared" ca="1" si="50"/>
        <v>8.7105268522309416</v>
      </c>
      <c r="Q83" s="27">
        <f t="shared" ca="1" si="64"/>
        <v>755.91323498823988</v>
      </c>
      <c r="R83" s="27">
        <f t="shared" ca="1" si="51"/>
        <v>12.881214409483633</v>
      </c>
      <c r="S83" s="27">
        <f t="shared" ca="1" si="52"/>
        <v>768.7944493977235</v>
      </c>
      <c r="T83" s="47">
        <f t="shared" ca="1" si="65"/>
        <v>0</v>
      </c>
      <c r="U83" s="16"/>
      <c r="V83" s="15">
        <f ca="1">COUNTIF(X$11:X82,"&gt;"&amp;S83)</f>
        <v>0</v>
      </c>
      <c r="W83" s="47">
        <f t="shared" ca="1" si="53"/>
        <v>0</v>
      </c>
      <c r="X83" s="27">
        <f t="shared" ca="1" si="66"/>
        <v>768.7944493977235</v>
      </c>
      <c r="Y83" s="27">
        <f t="shared" ca="1" si="54"/>
        <v>1.0038863710961135E-3</v>
      </c>
      <c r="Z83" s="27">
        <f t="shared" ca="1" si="55"/>
        <v>768.79545328409461</v>
      </c>
      <c r="AA83" s="47">
        <f t="shared" ca="1" si="67"/>
        <v>12.880231162073642</v>
      </c>
      <c r="AB83" s="16"/>
      <c r="AC83" s="15">
        <f ca="1">COUNTIF(AE$11:AE82,"&gt;"&amp;Z83)</f>
        <v>2</v>
      </c>
      <c r="AD83" s="47">
        <f t="shared" ca="1" si="56"/>
        <v>18.798831304618943</v>
      </c>
      <c r="AE83" s="27">
        <f t="shared" ca="1" si="68"/>
        <v>787.59428458871355</v>
      </c>
      <c r="AF83" s="27">
        <f t="shared" ca="1" si="57"/>
        <v>19.092577339106793</v>
      </c>
      <c r="AG83" s="27">
        <f t="shared" ca="1" si="58"/>
        <v>806.68686192782036</v>
      </c>
      <c r="AH83" s="47">
        <f t="shared" ca="1" si="69"/>
        <v>0</v>
      </c>
      <c r="AI83" s="16"/>
      <c r="AJ83" s="15">
        <f t="shared" ca="1" si="59"/>
        <v>2</v>
      </c>
      <c r="AK83" s="47">
        <f t="shared" ca="1" si="60"/>
        <v>27.509358156849885</v>
      </c>
      <c r="AL83" s="6">
        <v>73</v>
      </c>
      <c r="AM83" s="27">
        <f t="shared" ca="1" si="47"/>
        <v>59.484153791811423</v>
      </c>
      <c r="AN83" s="27" t="str">
        <f t="shared" ca="1" si="47"/>
        <v/>
      </c>
      <c r="AO83" s="27" t="str">
        <f t="shared" ca="1" si="47"/>
        <v/>
      </c>
      <c r="AP83" s="6"/>
      <c r="AQ83" s="6"/>
      <c r="DF83" s="5"/>
      <c r="DG83" s="5"/>
      <c r="DH83" s="5"/>
    </row>
    <row r="84" spans="1:113" ht="13.9" customHeight="1" x14ac:dyDescent="0.2">
      <c r="A84" s="1"/>
      <c r="B84" s="1"/>
      <c r="C84" s="1"/>
      <c r="D84" s="1"/>
      <c r="E84" s="1"/>
      <c r="F84" s="1"/>
      <c r="G84" s="1"/>
      <c r="H84" s="27">
        <f t="shared" ca="1" si="61"/>
        <v>1354.7505881531984</v>
      </c>
      <c r="I84" s="27">
        <f t="shared" ca="1" si="62"/>
        <v>2582.1151007575154</v>
      </c>
      <c r="J84" s="27">
        <f t="shared" ca="1" si="63"/>
        <v>5828.3380166409779</v>
      </c>
      <c r="K84" s="6">
        <v>74</v>
      </c>
      <c r="L84" s="27">
        <f t="shared" ca="1" si="48"/>
        <v>770.88382159859395</v>
      </c>
      <c r="M84" s="15" t="str">
        <f t="shared" ca="1" si="49"/>
        <v>E1</v>
      </c>
      <c r="N84" s="16"/>
      <c r="O84" s="15">
        <f ca="1">COUNTIF(Q$11:Q83,"&gt;"&amp;L84)</f>
        <v>0</v>
      </c>
      <c r="P84" s="47">
        <f t="shared" ca="1" si="50"/>
        <v>0</v>
      </c>
      <c r="Q84" s="27">
        <f t="shared" ca="1" si="64"/>
        <v>770.88382159859395</v>
      </c>
      <c r="R84" s="27">
        <f t="shared" ca="1" si="51"/>
        <v>12.456223399347712</v>
      </c>
      <c r="S84" s="27">
        <f t="shared" ca="1" si="52"/>
        <v>783.34004499794162</v>
      </c>
      <c r="T84" s="47">
        <f t="shared" ca="1" si="65"/>
        <v>2.0893722008704572</v>
      </c>
      <c r="U84" s="16"/>
      <c r="V84" s="15">
        <f ca="1">COUNTIF(X$11:X83,"&gt;"&amp;S84)</f>
        <v>0</v>
      </c>
      <c r="W84" s="47">
        <f t="shared" ca="1" si="53"/>
        <v>0</v>
      </c>
      <c r="X84" s="27">
        <f t="shared" ca="1" si="66"/>
        <v>783.34004499794162</v>
      </c>
      <c r="Y84" s="27">
        <f t="shared" ca="1" si="54"/>
        <v>1.0142888224017187E-3</v>
      </c>
      <c r="Z84" s="27">
        <f t="shared" ca="1" si="55"/>
        <v>783.34105928676399</v>
      </c>
      <c r="AA84" s="47">
        <f t="shared" ca="1" si="67"/>
        <v>14.544591713847012</v>
      </c>
      <c r="AB84" s="16"/>
      <c r="AC84" s="15">
        <f ca="1">COUNTIF(AE$11:AE83,"&gt;"&amp;Z84)</f>
        <v>1</v>
      </c>
      <c r="AD84" s="47">
        <f t="shared" ca="1" si="56"/>
        <v>23.345802641056366</v>
      </c>
      <c r="AE84" s="27">
        <f t="shared" ca="1" si="68"/>
        <v>806.68686192782036</v>
      </c>
      <c r="AF84" s="27">
        <f t="shared" ca="1" si="57"/>
        <v>17.50484337126953</v>
      </c>
      <c r="AG84" s="27">
        <f t="shared" ca="1" si="58"/>
        <v>824.1917052990899</v>
      </c>
      <c r="AH84" s="47">
        <f t="shared" ca="1" si="69"/>
        <v>0</v>
      </c>
      <c r="AI84" s="16"/>
      <c r="AJ84" s="15">
        <f t="shared" ca="1" si="59"/>
        <v>1</v>
      </c>
      <c r="AK84" s="47">
        <f t="shared" ca="1" si="60"/>
        <v>23.345802641056366</v>
      </c>
      <c r="AL84" s="6">
        <v>74</v>
      </c>
      <c r="AM84" s="27">
        <f t="shared" ca="1" si="47"/>
        <v>53.30788370049595</v>
      </c>
      <c r="AN84" s="27" t="str">
        <f t="shared" ca="1" si="47"/>
        <v/>
      </c>
      <c r="AO84" s="27" t="str">
        <f t="shared" ca="1" si="47"/>
        <v/>
      </c>
      <c r="AP84" s="6"/>
      <c r="AQ84" s="6"/>
      <c r="DF84" s="5"/>
      <c r="DG84" s="5"/>
      <c r="DH84" s="5"/>
    </row>
    <row r="85" spans="1:113" ht="13.9" customHeight="1" x14ac:dyDescent="0.2">
      <c r="A85" s="1"/>
      <c r="B85" s="1"/>
      <c r="C85" s="1"/>
      <c r="D85" s="1"/>
      <c r="E85" s="1"/>
      <c r="F85" s="1"/>
      <c r="G85" s="1"/>
      <c r="H85" s="27">
        <f t="shared" ca="1" si="61"/>
        <v>1377.2922812039658</v>
      </c>
      <c r="I85" s="27">
        <f t="shared" ca="1" si="62"/>
        <v>2616.864281699643</v>
      </c>
      <c r="J85" s="27">
        <f t="shared" ca="1" si="63"/>
        <v>5848.3040325514421</v>
      </c>
      <c r="K85" s="6">
        <v>75</v>
      </c>
      <c r="L85" s="27">
        <f t="shared" ca="1" si="48"/>
        <v>783.32710557050962</v>
      </c>
      <c r="M85" s="15" t="str">
        <f t="shared" ca="1" si="49"/>
        <v>E2</v>
      </c>
      <c r="N85" s="16"/>
      <c r="O85" s="15">
        <f ca="1">COUNTIF(Q$11:Q84,"&gt;"&amp;L85)</f>
        <v>0</v>
      </c>
      <c r="P85" s="47">
        <f t="shared" ca="1" si="50"/>
        <v>1.2939427432002049E-2</v>
      </c>
      <c r="Q85" s="27">
        <f t="shared" ca="1" si="64"/>
        <v>783.34004499794162</v>
      </c>
      <c r="R85" s="27">
        <f t="shared" ca="1" si="51"/>
        <v>9.9821119859505049E-4</v>
      </c>
      <c r="S85" s="27">
        <f t="shared" ca="1" si="52"/>
        <v>783.34104320914025</v>
      </c>
      <c r="T85" s="47">
        <f t="shared" ca="1" si="65"/>
        <v>0</v>
      </c>
      <c r="U85" s="16"/>
      <c r="V85" s="15">
        <f ca="1">COUNTIF(X$11:X84,"&gt;"&amp;S85)</f>
        <v>0</v>
      </c>
      <c r="W85" s="47">
        <f t="shared" ca="1" si="53"/>
        <v>1.6077623740784475E-5</v>
      </c>
      <c r="X85" s="27">
        <f t="shared" ca="1" si="66"/>
        <v>783.34105928676399</v>
      </c>
      <c r="Y85" s="27">
        <f t="shared" ca="1" si="54"/>
        <v>3.6915152469042258</v>
      </c>
      <c r="Z85" s="27">
        <f t="shared" ca="1" si="55"/>
        <v>787.03257453366825</v>
      </c>
      <c r="AA85" s="47">
        <f t="shared" ca="1" si="67"/>
        <v>0</v>
      </c>
      <c r="AB85" s="16"/>
      <c r="AC85" s="15">
        <f ca="1">COUNTIF(AE$11:AE84,"&gt;"&amp;Z85)</f>
        <v>2</v>
      </c>
      <c r="AD85" s="47">
        <f t="shared" ca="1" si="56"/>
        <v>37.159130765421651</v>
      </c>
      <c r="AE85" s="27">
        <f t="shared" ca="1" si="68"/>
        <v>824.1917052990899</v>
      </c>
      <c r="AF85" s="27">
        <f t="shared" ca="1" si="57"/>
        <v>5.7666450495895338</v>
      </c>
      <c r="AG85" s="27">
        <f t="shared" ca="1" si="58"/>
        <v>829.95835034867946</v>
      </c>
      <c r="AH85" s="47">
        <f t="shared" ca="1" si="69"/>
        <v>0</v>
      </c>
      <c r="AI85" s="16"/>
      <c r="AJ85" s="15">
        <f t="shared" ca="1" si="59"/>
        <v>2</v>
      </c>
      <c r="AK85" s="47">
        <f t="shared" ca="1" si="60"/>
        <v>37.172086270477394</v>
      </c>
      <c r="AL85" s="6">
        <v>75</v>
      </c>
      <c r="AM85" s="27" t="str">
        <f t="shared" ca="1" si="47"/>
        <v/>
      </c>
      <c r="AN85" s="27">
        <f t="shared" ca="1" si="47"/>
        <v>46.631244778169844</v>
      </c>
      <c r="AO85" s="27" t="str">
        <f t="shared" ca="1" si="47"/>
        <v/>
      </c>
      <c r="AP85" s="6"/>
      <c r="AQ85" s="6"/>
    </row>
    <row r="86" spans="1:113" ht="13.9" customHeight="1" x14ac:dyDescent="0.2">
      <c r="A86" s="1"/>
      <c r="B86" s="1"/>
      <c r="C86" s="1"/>
      <c r="D86" s="1"/>
      <c r="E86" s="1"/>
      <c r="F86" s="1"/>
      <c r="G86" s="1"/>
      <c r="H86" s="27">
        <f t="shared" ca="1" si="61"/>
        <v>1382.2998592770459</v>
      </c>
      <c r="I86" s="27">
        <f t="shared" ca="1" si="62"/>
        <v>2624.1709312397606</v>
      </c>
      <c r="J86" s="27">
        <f t="shared" ca="1" si="63"/>
        <v>5853.9803121929899</v>
      </c>
      <c r="K86" s="6">
        <v>76</v>
      </c>
      <c r="L86" s="27">
        <f t="shared" ca="1" si="48"/>
        <v>796.27274656327677</v>
      </c>
      <c r="M86" s="15" t="str">
        <f t="shared" ca="1" si="49"/>
        <v>E2</v>
      </c>
      <c r="N86" s="16"/>
      <c r="O86" s="15">
        <f ca="1">COUNTIF(Q$11:Q85,"&gt;"&amp;L86)</f>
        <v>0</v>
      </c>
      <c r="P86" s="47">
        <f t="shared" ca="1" si="50"/>
        <v>0</v>
      </c>
      <c r="Q86" s="27">
        <f t="shared" ca="1" si="64"/>
        <v>796.27274656327677</v>
      </c>
      <c r="R86" s="27">
        <f t="shared" ca="1" si="51"/>
        <v>9.953044986177387E-4</v>
      </c>
      <c r="S86" s="27">
        <f t="shared" ca="1" si="52"/>
        <v>796.27374186777536</v>
      </c>
      <c r="T86" s="47">
        <f t="shared" ca="1" si="65"/>
        <v>12.931703354136516</v>
      </c>
      <c r="U86" s="16"/>
      <c r="V86" s="15">
        <f ca="1">COUNTIF(X$11:X85,"&gt;"&amp;S86)</f>
        <v>0</v>
      </c>
      <c r="W86" s="47">
        <f t="shared" ca="1" si="53"/>
        <v>0</v>
      </c>
      <c r="X86" s="27">
        <f t="shared" ca="1" si="66"/>
        <v>796.27374186777536</v>
      </c>
      <c r="Y86" s="27">
        <f t="shared" ca="1" si="54"/>
        <v>10.409536510283653</v>
      </c>
      <c r="Z86" s="27">
        <f t="shared" ca="1" si="55"/>
        <v>806.68327837805896</v>
      </c>
      <c r="AA86" s="47">
        <f t="shared" ca="1" si="67"/>
        <v>9.2411673341071037</v>
      </c>
      <c r="AB86" s="16"/>
      <c r="AC86" s="15">
        <f ca="1">COUNTIF(AE$11:AE85,"&gt;"&amp;Z86)</f>
        <v>2</v>
      </c>
      <c r="AD86" s="47">
        <f t="shared" ca="1" si="56"/>
        <v>23.275071970620502</v>
      </c>
      <c r="AE86" s="27">
        <f t="shared" ca="1" si="68"/>
        <v>829.95835034867946</v>
      </c>
      <c r="AF86" s="27">
        <f t="shared" ca="1" si="57"/>
        <v>8.1403776344235013E-2</v>
      </c>
      <c r="AG86" s="27">
        <f t="shared" ca="1" si="58"/>
        <v>830.03975412502371</v>
      </c>
      <c r="AH86" s="47">
        <f t="shared" ca="1" si="69"/>
        <v>0</v>
      </c>
      <c r="AI86" s="16"/>
      <c r="AJ86" s="15">
        <f t="shared" ca="1" si="59"/>
        <v>2</v>
      </c>
      <c r="AK86" s="47">
        <f t="shared" ca="1" si="60"/>
        <v>23.275071970620502</v>
      </c>
      <c r="AL86" s="6">
        <v>76</v>
      </c>
      <c r="AM86" s="27" t="str">
        <f t="shared" ca="1" si="47"/>
        <v/>
      </c>
      <c r="AN86" s="27">
        <f t="shared" ca="1" si="47"/>
        <v>33.767007561746937</v>
      </c>
      <c r="AO86" s="27" t="str">
        <f t="shared" ca="1" si="47"/>
        <v/>
      </c>
      <c r="AP86" s="6"/>
      <c r="AQ86" s="6"/>
    </row>
    <row r="87" spans="1:113" ht="13.9" customHeight="1" x14ac:dyDescent="0.2">
      <c r="A87" s="1"/>
      <c r="B87" s="1"/>
      <c r="C87" s="1"/>
      <c r="D87" s="1"/>
      <c r="E87" s="1"/>
      <c r="F87" s="1"/>
      <c r="G87" s="1"/>
      <c r="H87" s="27">
        <f t="shared" ca="1" si="61"/>
        <v>1390.3093042351113</v>
      </c>
      <c r="I87" s="27">
        <f t="shared" ca="1" si="62"/>
        <v>2634.7923120493165</v>
      </c>
      <c r="J87" s="27">
        <f t="shared" ca="1" si="63"/>
        <v>5864.1931885594167</v>
      </c>
      <c r="K87" s="6">
        <v>77</v>
      </c>
      <c r="L87" s="27">
        <f t="shared" ca="1" si="48"/>
        <v>807.67912743361887</v>
      </c>
      <c r="M87" s="15" t="str">
        <f t="shared" ca="1" si="49"/>
        <v>E1</v>
      </c>
      <c r="N87" s="16"/>
      <c r="O87" s="15">
        <f ca="1">COUNTIF(Q$11:Q86,"&gt;"&amp;L87)</f>
        <v>0</v>
      </c>
      <c r="P87" s="47">
        <f t="shared" ca="1" si="50"/>
        <v>0</v>
      </c>
      <c r="Q87" s="27">
        <f t="shared" ca="1" si="64"/>
        <v>807.67912743361887</v>
      </c>
      <c r="R87" s="27">
        <f t="shared" ca="1" si="51"/>
        <v>10.267001095970485</v>
      </c>
      <c r="S87" s="27">
        <f t="shared" ca="1" si="52"/>
        <v>817.94612852958937</v>
      </c>
      <c r="T87" s="47">
        <f t="shared" ca="1" si="65"/>
        <v>11.405385565843517</v>
      </c>
      <c r="U87" s="16"/>
      <c r="V87" s="15">
        <f ca="1">COUNTIF(X$11:X86,"&gt;"&amp;S87)</f>
        <v>0</v>
      </c>
      <c r="W87" s="47">
        <f t="shared" ca="1" si="53"/>
        <v>0</v>
      </c>
      <c r="X87" s="27">
        <f t="shared" ca="1" si="66"/>
        <v>817.94612852958937</v>
      </c>
      <c r="Y87" s="27">
        <f t="shared" ca="1" si="54"/>
        <v>1.0057212216594313E-3</v>
      </c>
      <c r="Z87" s="27">
        <f t="shared" ca="1" si="55"/>
        <v>817.94713425081102</v>
      </c>
      <c r="AA87" s="47">
        <f t="shared" ca="1" si="67"/>
        <v>11.262850151530415</v>
      </c>
      <c r="AB87" s="16"/>
      <c r="AC87" s="15">
        <f ca="1">COUNTIF(AE$11:AE86,"&gt;"&amp;Z87)</f>
        <v>2</v>
      </c>
      <c r="AD87" s="47">
        <f t="shared" ca="1" si="56"/>
        <v>12.092619874212687</v>
      </c>
      <c r="AE87" s="27">
        <f t="shared" ca="1" si="68"/>
        <v>830.03975412502371</v>
      </c>
      <c r="AF87" s="27">
        <f t="shared" ca="1" si="57"/>
        <v>11.320621009729802</v>
      </c>
      <c r="AG87" s="27">
        <f t="shared" ca="1" si="58"/>
        <v>841.36037513475355</v>
      </c>
      <c r="AH87" s="47">
        <f t="shared" ca="1" si="69"/>
        <v>0</v>
      </c>
      <c r="AI87" s="16"/>
      <c r="AJ87" s="15">
        <f t="shared" ca="1" si="59"/>
        <v>2</v>
      </c>
      <c r="AK87" s="47">
        <f t="shared" ca="1" si="60"/>
        <v>12.092619874212687</v>
      </c>
      <c r="AL87" s="6">
        <v>77</v>
      </c>
      <c r="AM87" s="27">
        <f t="shared" ca="1" si="47"/>
        <v>33.68124770113468</v>
      </c>
      <c r="AN87" s="27" t="str">
        <f t="shared" ca="1" si="47"/>
        <v/>
      </c>
      <c r="AO87" s="27" t="str">
        <f t="shared" ca="1" si="47"/>
        <v/>
      </c>
      <c r="AP87" s="6"/>
      <c r="AQ87" s="6"/>
      <c r="DE87" s="5"/>
      <c r="DF87" s="5"/>
      <c r="DG87" s="5"/>
      <c r="DH87" s="5"/>
    </row>
    <row r="88" spans="1:113" ht="13.9" customHeight="1" x14ac:dyDescent="0.2">
      <c r="A88" s="1"/>
      <c r="B88" s="1"/>
      <c r="C88" s="1"/>
      <c r="D88" s="1"/>
      <c r="E88" s="1"/>
      <c r="F88" s="1"/>
      <c r="G88" s="1"/>
      <c r="H88" s="27">
        <f t="shared" ca="1" si="61"/>
        <v>1434.4515225574121</v>
      </c>
      <c r="I88" s="27">
        <f t="shared" ca="1" si="62"/>
        <v>2670.8639698497227</v>
      </c>
      <c r="J88" s="27">
        <f t="shared" ca="1" si="63"/>
        <v>5950.8800264063684</v>
      </c>
      <c r="K88" s="6">
        <v>78</v>
      </c>
      <c r="L88" s="27">
        <f t="shared" ca="1" si="48"/>
        <v>818.93474339444424</v>
      </c>
      <c r="M88" s="15" t="str">
        <f t="shared" ca="1" si="49"/>
        <v>E1</v>
      </c>
      <c r="N88" s="16"/>
      <c r="O88" s="15">
        <f ca="1">COUNTIF(Q$11:Q87,"&gt;"&amp;L88)</f>
        <v>0</v>
      </c>
      <c r="P88" s="47">
        <f t="shared" ca="1" si="50"/>
        <v>0</v>
      </c>
      <c r="Q88" s="27">
        <f t="shared" ca="1" si="64"/>
        <v>818.93474339444424</v>
      </c>
      <c r="R88" s="27">
        <f t="shared" ca="1" si="51"/>
        <v>12.811201216241923</v>
      </c>
      <c r="S88" s="27">
        <f t="shared" ca="1" si="52"/>
        <v>831.74594461068614</v>
      </c>
      <c r="T88" s="47">
        <f t="shared" ca="1" si="65"/>
        <v>0.98861486485486694</v>
      </c>
      <c r="U88" s="16"/>
      <c r="V88" s="15">
        <f ca="1">COUNTIF(X$11:X87,"&gt;"&amp;S88)</f>
        <v>0</v>
      </c>
      <c r="W88" s="47">
        <f t="shared" ca="1" si="53"/>
        <v>0</v>
      </c>
      <c r="X88" s="27">
        <f t="shared" ca="1" si="66"/>
        <v>831.74594461068614</v>
      </c>
      <c r="Y88" s="27">
        <f t="shared" ca="1" si="54"/>
        <v>1.0083317811716741E-3</v>
      </c>
      <c r="Z88" s="27">
        <f t="shared" ca="1" si="55"/>
        <v>831.74695294246726</v>
      </c>
      <c r="AA88" s="47">
        <f t="shared" ca="1" si="67"/>
        <v>13.79881035987512</v>
      </c>
      <c r="AB88" s="16"/>
      <c r="AC88" s="15">
        <f ca="1">COUNTIF(AE$11:AE87,"&gt;"&amp;Z88)</f>
        <v>0</v>
      </c>
      <c r="AD88" s="47">
        <f t="shared" ca="1" si="56"/>
        <v>9.6134221922862935</v>
      </c>
      <c r="AE88" s="27">
        <f t="shared" ca="1" si="68"/>
        <v>841.36037513475355</v>
      </c>
      <c r="AF88" s="27">
        <f t="shared" ca="1" si="57"/>
        <v>16.294362055089536</v>
      </c>
      <c r="AG88" s="27">
        <f t="shared" ca="1" si="58"/>
        <v>857.6547371898431</v>
      </c>
      <c r="AH88" s="47">
        <f t="shared" ca="1" si="69"/>
        <v>0</v>
      </c>
      <c r="AI88" s="16"/>
      <c r="AJ88" s="15">
        <f t="shared" ca="1" si="59"/>
        <v>0</v>
      </c>
      <c r="AK88" s="47">
        <f t="shared" ca="1" si="60"/>
        <v>9.6134221922862935</v>
      </c>
      <c r="AL88" s="6">
        <v>78</v>
      </c>
      <c r="AM88" s="27">
        <f t="shared" ca="1" si="47"/>
        <v>38.719993795398864</v>
      </c>
      <c r="AN88" s="27" t="str">
        <f t="shared" ca="1" si="47"/>
        <v/>
      </c>
      <c r="AO88" s="27" t="str">
        <f t="shared" ca="1" si="47"/>
        <v/>
      </c>
      <c r="AP88" s="6"/>
      <c r="AQ88" s="6"/>
      <c r="DF88" s="5"/>
      <c r="DG88" s="5"/>
      <c r="DH88" s="5"/>
    </row>
    <row r="89" spans="1:113" ht="13.9" customHeight="1" x14ac:dyDescent="0.2">
      <c r="A89" s="1"/>
      <c r="B89" s="1"/>
      <c r="C89" s="1"/>
      <c r="D89" s="1"/>
      <c r="E89" s="1"/>
      <c r="F89" s="1"/>
      <c r="G89" s="1"/>
      <c r="H89" s="27">
        <f t="shared" ca="1" si="61"/>
        <v>1436.0934749175317</v>
      </c>
      <c r="I89" s="27">
        <f t="shared" ca="1" si="62"/>
        <v>2680.6271368544963</v>
      </c>
      <c r="J89" s="27">
        <f t="shared" ca="1" si="63"/>
        <v>5955.1819248154961</v>
      </c>
      <c r="K89" s="6">
        <v>79</v>
      </c>
      <c r="L89" s="27">
        <f t="shared" ca="1" si="48"/>
        <v>829.79170342906821</v>
      </c>
      <c r="M89" s="15" t="str">
        <f t="shared" ca="1" si="49"/>
        <v>E2r</v>
      </c>
      <c r="N89" s="16"/>
      <c r="O89" s="15">
        <f ca="1">COUNTIF(Q$11:Q88,"&gt;"&amp;L89)</f>
        <v>0</v>
      </c>
      <c r="P89" s="47">
        <f t="shared" ca="1" si="50"/>
        <v>1.954241181617931</v>
      </c>
      <c r="Q89" s="27">
        <f t="shared" ca="1" si="64"/>
        <v>831.74594461068614</v>
      </c>
      <c r="R89" s="27">
        <f t="shared" ca="1" si="51"/>
        <v>0</v>
      </c>
      <c r="S89" s="27">
        <f t="shared" ca="1" si="52"/>
        <v>831.74594461068614</v>
      </c>
      <c r="T89" s="47">
        <f t="shared" ca="1" si="65"/>
        <v>0</v>
      </c>
      <c r="U89" s="16"/>
      <c r="V89" s="15">
        <f ca="1">COUNTIF(X$11:X88,"&gt;"&amp;S89)</f>
        <v>0</v>
      </c>
      <c r="W89" s="47">
        <f t="shared" ca="1" si="53"/>
        <v>1.0083317811222514E-3</v>
      </c>
      <c r="X89" s="27">
        <f t="shared" ca="1" si="66"/>
        <v>831.74695294246726</v>
      </c>
      <c r="Y89" s="27">
        <f t="shared" ca="1" si="54"/>
        <v>0</v>
      </c>
      <c r="Z89" s="27">
        <f t="shared" ca="1" si="55"/>
        <v>831.74695294246726</v>
      </c>
      <c r="AA89" s="47">
        <f t="shared" ca="1" si="67"/>
        <v>0</v>
      </c>
      <c r="AB89" s="16"/>
      <c r="AC89" s="15">
        <f ca="1">COUNTIF(AE$11:AE88,"&gt;"&amp;Z89)</f>
        <v>1</v>
      </c>
      <c r="AD89" s="47">
        <f t="shared" ca="1" si="56"/>
        <v>25.907784247375844</v>
      </c>
      <c r="AE89" s="27">
        <f t="shared" ca="1" si="68"/>
        <v>857.6547371898431</v>
      </c>
      <c r="AF89" s="27">
        <f t="shared" ca="1" si="57"/>
        <v>7.0128048961378457</v>
      </c>
      <c r="AG89" s="27">
        <f t="shared" ca="1" si="58"/>
        <v>864.66754208598093</v>
      </c>
      <c r="AH89" s="47">
        <f t="shared" ca="1" si="69"/>
        <v>0</v>
      </c>
      <c r="AI89" s="16"/>
      <c r="AJ89" s="15">
        <f t="shared" ca="1" si="59"/>
        <v>1</v>
      </c>
      <c r="AK89" s="47">
        <f t="shared" ca="1" si="60"/>
        <v>27.863033760774897</v>
      </c>
      <c r="AL89" s="6">
        <v>79</v>
      </c>
      <c r="AM89" s="27" t="str">
        <f t="shared" ca="1" si="47"/>
        <v/>
      </c>
      <c r="AN89" s="27" t="str">
        <f t="shared" ca="1" si="47"/>
        <v/>
      </c>
      <c r="AO89" s="27">
        <f t="shared" ca="1" si="47"/>
        <v>34.87583865691272</v>
      </c>
      <c r="AP89" s="6"/>
      <c r="AQ89" s="6"/>
      <c r="DF89" s="5"/>
      <c r="DG89" s="5"/>
      <c r="DH89" s="5"/>
    </row>
    <row r="90" spans="1:113" ht="13.9" customHeight="1" x14ac:dyDescent="0.2">
      <c r="A90" s="1"/>
      <c r="B90" s="1"/>
      <c r="C90" s="1"/>
      <c r="D90" s="1"/>
      <c r="E90" s="1"/>
      <c r="F90" s="1"/>
      <c r="G90" s="1"/>
      <c r="H90" s="27">
        <f t="shared" ca="1" si="61"/>
        <v>1455.4307035677084</v>
      </c>
      <c r="I90" s="27">
        <f t="shared" ca="1" si="62"/>
        <v>2688.1811524506379</v>
      </c>
      <c r="J90" s="27">
        <f t="shared" ca="1" si="63"/>
        <v>5986.3025401920313</v>
      </c>
      <c r="K90" s="6">
        <v>80</v>
      </c>
      <c r="L90" s="27">
        <f t="shared" ca="1" si="48"/>
        <v>833.58558520643442</v>
      </c>
      <c r="M90" s="15" t="str">
        <f t="shared" ca="1" si="49"/>
        <v>E1</v>
      </c>
      <c r="N90" s="16"/>
      <c r="O90" s="15">
        <f ca="1">COUNTIF(Q$11:Q89,"&gt;"&amp;L90)</f>
        <v>0</v>
      </c>
      <c r="P90" s="47">
        <f t="shared" ca="1" si="50"/>
        <v>0</v>
      </c>
      <c r="Q90" s="27">
        <f t="shared" ca="1" si="64"/>
        <v>833.58558520643442</v>
      </c>
      <c r="R90" s="27">
        <f t="shared" ca="1" si="51"/>
        <v>7.8836303474110263</v>
      </c>
      <c r="S90" s="27">
        <f t="shared" ca="1" si="52"/>
        <v>841.4692155538454</v>
      </c>
      <c r="T90" s="47">
        <f t="shared" ca="1" si="65"/>
        <v>1.8396405957482784</v>
      </c>
      <c r="U90" s="16"/>
      <c r="V90" s="15">
        <f ca="1">COUNTIF(X$11:X89,"&gt;"&amp;S90)</f>
        <v>0</v>
      </c>
      <c r="W90" s="47">
        <f t="shared" ca="1" si="53"/>
        <v>0</v>
      </c>
      <c r="X90" s="27">
        <f t="shared" ca="1" si="66"/>
        <v>841.4692155538454</v>
      </c>
      <c r="Y90" s="27">
        <f t="shared" ca="1" si="54"/>
        <v>1.0109221114130509E-3</v>
      </c>
      <c r="Z90" s="27">
        <f t="shared" ca="1" si="55"/>
        <v>841.47022647595679</v>
      </c>
      <c r="AA90" s="47">
        <f t="shared" ca="1" si="67"/>
        <v>9.7222626113781416</v>
      </c>
      <c r="AB90" s="16"/>
      <c r="AC90" s="15">
        <f ca="1">COUNTIF(AE$11:AE89,"&gt;"&amp;Z90)</f>
        <v>1</v>
      </c>
      <c r="AD90" s="47">
        <f t="shared" ca="1" si="56"/>
        <v>23.197315610024134</v>
      </c>
      <c r="AE90" s="27">
        <f t="shared" ca="1" si="68"/>
        <v>864.66754208598093</v>
      </c>
      <c r="AF90" s="27">
        <f t="shared" ca="1" si="57"/>
        <v>15.634033162986672</v>
      </c>
      <c r="AG90" s="27">
        <f t="shared" ca="1" si="58"/>
        <v>880.30157524896765</v>
      </c>
      <c r="AH90" s="47">
        <f t="shared" ca="1" si="69"/>
        <v>0</v>
      </c>
      <c r="AI90" s="16"/>
      <c r="AJ90" s="15">
        <f t="shared" ca="1" si="59"/>
        <v>1</v>
      </c>
      <c r="AK90" s="47">
        <f t="shared" ca="1" si="60"/>
        <v>23.197315610024134</v>
      </c>
      <c r="AL90" s="6">
        <v>80</v>
      </c>
      <c r="AM90" s="27">
        <f t="shared" ca="1" si="47"/>
        <v>46.715990042533235</v>
      </c>
      <c r="AN90" s="27" t="str">
        <f t="shared" ca="1" si="47"/>
        <v/>
      </c>
      <c r="AO90" s="27" t="str">
        <f t="shared" ca="1" si="47"/>
        <v/>
      </c>
      <c r="AP90" s="6"/>
      <c r="AQ90" s="6"/>
      <c r="DF90" s="5"/>
      <c r="DG90" s="5"/>
    </row>
    <row r="91" spans="1:113" ht="13.9" customHeight="1" x14ac:dyDescent="0.2">
      <c r="A91" s="1"/>
      <c r="B91" s="1"/>
      <c r="C91" s="1"/>
      <c r="D91" s="1"/>
      <c r="E91" s="1"/>
      <c r="F91" s="1"/>
      <c r="G91" s="1"/>
      <c r="H91" s="27">
        <f t="shared" ca="1" si="61"/>
        <v>1456.7522226538979</v>
      </c>
      <c r="I91" s="27">
        <f t="shared" ca="1" si="62"/>
        <v>2690.9083702200178</v>
      </c>
      <c r="J91" s="27">
        <f t="shared" ca="1" si="63"/>
        <v>6328.629380026292</v>
      </c>
      <c r="K91" s="6">
        <v>81</v>
      </c>
      <c r="L91" s="27">
        <f t="shared" ca="1" si="48"/>
        <v>839.26223735294786</v>
      </c>
      <c r="M91" s="15" t="str">
        <f t="shared" ca="1" si="49"/>
        <v>E1</v>
      </c>
      <c r="N91" s="16"/>
      <c r="O91" s="15">
        <f ca="1">COUNTIF(Q$11:Q90,"&gt;"&amp;L91)</f>
        <v>0</v>
      </c>
      <c r="P91" s="47">
        <f t="shared" ca="1" si="50"/>
        <v>2.206978200897538</v>
      </c>
      <c r="Q91" s="27">
        <f t="shared" ca="1" si="64"/>
        <v>841.4692155538454</v>
      </c>
      <c r="R91" s="27">
        <f t="shared" ca="1" si="51"/>
        <v>8.0158375438542198</v>
      </c>
      <c r="S91" s="27">
        <f t="shared" ca="1" si="52"/>
        <v>849.48505309769962</v>
      </c>
      <c r="T91" s="47">
        <f t="shared" ca="1" si="65"/>
        <v>0</v>
      </c>
      <c r="U91" s="16"/>
      <c r="V91" s="15">
        <f ca="1">COUNTIF(X$11:X90,"&gt;"&amp;S91)</f>
        <v>0</v>
      </c>
      <c r="W91" s="47">
        <f t="shared" ca="1" si="53"/>
        <v>0</v>
      </c>
      <c r="X91" s="27">
        <f t="shared" ca="1" si="66"/>
        <v>849.48505309769962</v>
      </c>
      <c r="Y91" s="27">
        <f t="shared" ca="1" si="54"/>
        <v>9.9811605165952525E-4</v>
      </c>
      <c r="Z91" s="27">
        <f t="shared" ca="1" si="55"/>
        <v>849.48605121375124</v>
      </c>
      <c r="AA91" s="47">
        <f t="shared" ca="1" si="67"/>
        <v>8.0148266217428272</v>
      </c>
      <c r="AB91" s="16"/>
      <c r="AC91" s="15">
        <f ca="1">COUNTIF(AE$11:AE90,"&gt;"&amp;Z91)</f>
        <v>2</v>
      </c>
      <c r="AD91" s="47">
        <f t="shared" ca="1" si="56"/>
        <v>30.815524035216413</v>
      </c>
      <c r="AE91" s="27">
        <f t="shared" ca="1" si="68"/>
        <v>880.30157524896765</v>
      </c>
      <c r="AF91" s="27">
        <f t="shared" ca="1" si="57"/>
        <v>9.0329622846033786</v>
      </c>
      <c r="AG91" s="27">
        <f t="shared" ca="1" si="58"/>
        <v>889.33453753357105</v>
      </c>
      <c r="AH91" s="47">
        <f t="shared" ca="1" si="69"/>
        <v>0</v>
      </c>
      <c r="AI91" s="16"/>
      <c r="AJ91" s="15">
        <f t="shared" ca="1" si="59"/>
        <v>2</v>
      </c>
      <c r="AK91" s="47">
        <f t="shared" ca="1" si="60"/>
        <v>33.022502236113951</v>
      </c>
      <c r="AL91" s="6">
        <v>81</v>
      </c>
      <c r="AM91" s="27">
        <f t="shared" ref="AM91:AO110" ca="1" si="70">IF($M91=AM$10,$AG91-$L91,"")</f>
        <v>50.072300180623188</v>
      </c>
      <c r="AN91" s="27" t="str">
        <f t="shared" ca="1" si="70"/>
        <v/>
      </c>
      <c r="AO91" s="27" t="str">
        <f t="shared" ca="1" si="70"/>
        <v/>
      </c>
      <c r="AP91" s="6"/>
      <c r="AQ91" s="6"/>
    </row>
    <row r="92" spans="1:113" ht="13.9" customHeight="1" x14ac:dyDescent="0.2">
      <c r="A92" s="1"/>
      <c r="B92" s="1"/>
      <c r="C92" s="1"/>
      <c r="D92" s="1"/>
      <c r="E92" s="1"/>
      <c r="F92" s="1"/>
      <c r="G92" s="1"/>
      <c r="H92" s="27">
        <f t="shared" ca="1" si="61"/>
        <v>1543.7160604389012</v>
      </c>
      <c r="I92" s="27">
        <f t="shared" ca="1" si="62"/>
        <v>2779.171620942951</v>
      </c>
      <c r="J92" s="27">
        <f t="shared" ca="1" si="63"/>
        <v>6328.8427356031625</v>
      </c>
      <c r="K92" s="6">
        <v>82</v>
      </c>
      <c r="L92" s="27">
        <f t="shared" ca="1" si="48"/>
        <v>861.31158532256666</v>
      </c>
      <c r="M92" s="15" t="str">
        <f t="shared" ca="1" si="49"/>
        <v>E1</v>
      </c>
      <c r="N92" s="16"/>
      <c r="O92" s="15">
        <f ca="1">COUNTIF(Q$11:Q91,"&gt;"&amp;L92)</f>
        <v>0</v>
      </c>
      <c r="P92" s="47">
        <f t="shared" ca="1" si="50"/>
        <v>0</v>
      </c>
      <c r="Q92" s="27">
        <f t="shared" ca="1" si="64"/>
        <v>861.31158532256666</v>
      </c>
      <c r="R92" s="27">
        <f t="shared" ca="1" si="51"/>
        <v>14.500554999861144</v>
      </c>
      <c r="S92" s="27">
        <f t="shared" ca="1" si="52"/>
        <v>875.81214032242781</v>
      </c>
      <c r="T92" s="47">
        <f t="shared" ca="1" si="65"/>
        <v>11.826532224867037</v>
      </c>
      <c r="U92" s="16"/>
      <c r="V92" s="15">
        <f ca="1">COUNTIF(X$11:X91,"&gt;"&amp;S92)</f>
        <v>0</v>
      </c>
      <c r="W92" s="47">
        <f t="shared" ca="1" si="53"/>
        <v>0</v>
      </c>
      <c r="X92" s="27">
        <f t="shared" ca="1" si="66"/>
        <v>875.81214032242781</v>
      </c>
      <c r="Y92" s="27">
        <f t="shared" ca="1" si="54"/>
        <v>1.0073580477512989E-3</v>
      </c>
      <c r="Z92" s="27">
        <f t="shared" ca="1" si="55"/>
        <v>875.81314768047559</v>
      </c>
      <c r="AA92" s="47">
        <f t="shared" ca="1" si="67"/>
        <v>26.32608910867657</v>
      </c>
      <c r="AB92" s="16"/>
      <c r="AC92" s="15">
        <f ca="1">COUNTIF(AE$11:AE91,"&gt;"&amp;Z92)</f>
        <v>1</v>
      </c>
      <c r="AD92" s="47">
        <f t="shared" ca="1" si="56"/>
        <v>13.521389853095457</v>
      </c>
      <c r="AE92" s="27">
        <f t="shared" ca="1" si="68"/>
        <v>889.33453753357105</v>
      </c>
      <c r="AF92" s="27">
        <f t="shared" ca="1" si="57"/>
        <v>15.081299064766609</v>
      </c>
      <c r="AG92" s="27">
        <f t="shared" ca="1" si="58"/>
        <v>904.41583659833771</v>
      </c>
      <c r="AH92" s="47">
        <f t="shared" ca="1" si="69"/>
        <v>0</v>
      </c>
      <c r="AI92" s="16"/>
      <c r="AJ92" s="15">
        <f t="shared" ca="1" si="59"/>
        <v>1</v>
      </c>
      <c r="AK92" s="47">
        <f t="shared" ca="1" si="60"/>
        <v>13.521389853095457</v>
      </c>
      <c r="AL92" s="6">
        <v>82</v>
      </c>
      <c r="AM92" s="27">
        <f t="shared" ca="1" si="70"/>
        <v>43.104251275771048</v>
      </c>
      <c r="AN92" s="27" t="str">
        <f t="shared" ca="1" si="70"/>
        <v/>
      </c>
      <c r="AO92" s="27" t="str">
        <f t="shared" ca="1" si="70"/>
        <v/>
      </c>
      <c r="AP92" s="6"/>
      <c r="AQ92" s="6"/>
    </row>
    <row r="93" spans="1:113" ht="13.9" customHeight="1" x14ac:dyDescent="0.2">
      <c r="A93" s="1"/>
      <c r="B93" s="1"/>
      <c r="C93" s="1"/>
      <c r="D93" s="1"/>
      <c r="E93" s="1"/>
      <c r="F93" s="1"/>
      <c r="G93" s="1"/>
      <c r="H93" s="27">
        <f t="shared" ca="1" si="61"/>
        <v>1546.0790142041412</v>
      </c>
      <c r="I93" s="27">
        <f t="shared" ca="1" si="62"/>
        <v>2800.0216956689414</v>
      </c>
      <c r="J93" s="27">
        <f t="shared" ca="1" si="63"/>
        <v>6429.4246146420865</v>
      </c>
      <c r="K93" s="6">
        <v>83</v>
      </c>
      <c r="L93" s="27">
        <f t="shared" ca="1" si="48"/>
        <v>865.44655406954701</v>
      </c>
      <c r="M93" s="15" t="str">
        <f t="shared" ca="1" si="49"/>
        <v>E1</v>
      </c>
      <c r="N93" s="16"/>
      <c r="O93" s="15">
        <f ca="1">COUNTIF(Q$11:Q92,"&gt;"&amp;L93)</f>
        <v>0</v>
      </c>
      <c r="P93" s="47">
        <f t="shared" ca="1" si="50"/>
        <v>10.365586252880803</v>
      </c>
      <c r="Q93" s="27">
        <f t="shared" ca="1" si="64"/>
        <v>875.81214032242781</v>
      </c>
      <c r="R93" s="27">
        <f t="shared" ca="1" si="51"/>
        <v>10.253273367411429</v>
      </c>
      <c r="S93" s="27">
        <f t="shared" ca="1" si="52"/>
        <v>886.06541368983926</v>
      </c>
      <c r="T93" s="47">
        <f t="shared" ca="1" si="65"/>
        <v>0</v>
      </c>
      <c r="U93" s="16"/>
      <c r="V93" s="15">
        <f ca="1">COUNTIF(X$11:X92,"&gt;"&amp;S93)</f>
        <v>0</v>
      </c>
      <c r="W93" s="47">
        <f t="shared" ca="1" si="53"/>
        <v>0</v>
      </c>
      <c r="X93" s="27">
        <f t="shared" ca="1" si="66"/>
        <v>886.06541368983926</v>
      </c>
      <c r="Y93" s="27">
        <f t="shared" ca="1" si="54"/>
        <v>1.0138351564099068E-3</v>
      </c>
      <c r="Z93" s="27">
        <f t="shared" ca="1" si="55"/>
        <v>886.06642752499567</v>
      </c>
      <c r="AA93" s="47">
        <f t="shared" ca="1" si="67"/>
        <v>10.252266009363666</v>
      </c>
      <c r="AB93" s="16"/>
      <c r="AC93" s="15">
        <f ca="1">COUNTIF(AE$11:AE92,"&gt;"&amp;Z93)</f>
        <v>1</v>
      </c>
      <c r="AD93" s="47">
        <f t="shared" ca="1" si="56"/>
        <v>18.349409073342031</v>
      </c>
      <c r="AE93" s="27">
        <f t="shared" ca="1" si="68"/>
        <v>904.41583659833771</v>
      </c>
      <c r="AF93" s="27">
        <f t="shared" ca="1" si="57"/>
        <v>18.965391880175208</v>
      </c>
      <c r="AG93" s="27">
        <f t="shared" ca="1" si="58"/>
        <v>923.38122847851287</v>
      </c>
      <c r="AH93" s="47">
        <f t="shared" ca="1" si="69"/>
        <v>0</v>
      </c>
      <c r="AI93" s="16"/>
      <c r="AJ93" s="15">
        <f t="shared" ca="1" si="59"/>
        <v>1</v>
      </c>
      <c r="AK93" s="47">
        <f t="shared" ca="1" si="60"/>
        <v>28.714995326222834</v>
      </c>
      <c r="AL93" s="6">
        <v>83</v>
      </c>
      <c r="AM93" s="27">
        <f t="shared" ca="1" si="70"/>
        <v>57.934674408965861</v>
      </c>
      <c r="AN93" s="27" t="str">
        <f t="shared" ca="1" si="70"/>
        <v/>
      </c>
      <c r="AO93" s="27" t="str">
        <f t="shared" ca="1" si="70"/>
        <v/>
      </c>
      <c r="AP93" s="6"/>
      <c r="AQ93" s="6"/>
    </row>
    <row r="94" spans="1:113" ht="13.9" customHeight="1" x14ac:dyDescent="0.2">
      <c r="A94" s="1"/>
      <c r="B94" s="1"/>
      <c r="C94" s="1"/>
      <c r="D94" s="1"/>
      <c r="E94" s="1"/>
      <c r="F94" s="1"/>
      <c r="G94" s="1"/>
      <c r="H94" s="27">
        <f t="shared" ca="1" si="61"/>
        <v>1549.061933515399</v>
      </c>
      <c r="I94" s="27">
        <f t="shared" ca="1" si="62"/>
        <v>2807.3848943444359</v>
      </c>
      <c r="J94" s="27">
        <f t="shared" ca="1" si="63"/>
        <v>6492.1785917128909</v>
      </c>
      <c r="K94" s="6">
        <v>84</v>
      </c>
      <c r="L94" s="27">
        <f t="shared" ca="1" si="48"/>
        <v>872.05833472947563</v>
      </c>
      <c r="M94" s="15" t="str">
        <f t="shared" ca="1" si="49"/>
        <v>E1</v>
      </c>
      <c r="N94" s="16"/>
      <c r="O94" s="15">
        <f ca="1">COUNTIF(Q$11:Q93,"&gt;"&amp;L94)</f>
        <v>1</v>
      </c>
      <c r="P94" s="47">
        <f t="shared" ca="1" si="50"/>
        <v>14.007078960363629</v>
      </c>
      <c r="Q94" s="27">
        <f t="shared" ca="1" si="64"/>
        <v>886.06541368983926</v>
      </c>
      <c r="R94" s="27">
        <f t="shared" ca="1" si="51"/>
        <v>14.150381113238952</v>
      </c>
      <c r="S94" s="27">
        <f t="shared" ca="1" si="52"/>
        <v>900.21579480307821</v>
      </c>
      <c r="T94" s="47">
        <f t="shared" ca="1" si="65"/>
        <v>0</v>
      </c>
      <c r="U94" s="16"/>
      <c r="V94" s="15">
        <f ca="1">COUNTIF(X$11:X93,"&gt;"&amp;S94)</f>
        <v>0</v>
      </c>
      <c r="W94" s="47">
        <f t="shared" ca="1" si="53"/>
        <v>0</v>
      </c>
      <c r="X94" s="27">
        <f t="shared" ca="1" si="66"/>
        <v>900.21579480307821</v>
      </c>
      <c r="Y94" s="27">
        <f t="shared" ca="1" si="54"/>
        <v>9.8536655221804809E-4</v>
      </c>
      <c r="Z94" s="27">
        <f t="shared" ca="1" si="55"/>
        <v>900.2167801696304</v>
      </c>
      <c r="AA94" s="47">
        <f t="shared" ca="1" si="67"/>
        <v>14.149367278082536</v>
      </c>
      <c r="AB94" s="16"/>
      <c r="AC94" s="15">
        <f ca="1">COUNTIF(AE$11:AE93,"&gt;"&amp;Z94)</f>
        <v>1</v>
      </c>
      <c r="AD94" s="47">
        <f t="shared" ca="1" si="56"/>
        <v>23.16444830888247</v>
      </c>
      <c r="AE94" s="27">
        <f t="shared" ca="1" si="68"/>
        <v>923.38122847851287</v>
      </c>
      <c r="AF94" s="27">
        <f t="shared" ca="1" si="57"/>
        <v>12.699796945124731</v>
      </c>
      <c r="AG94" s="27">
        <f t="shared" ca="1" si="58"/>
        <v>936.08102542363758</v>
      </c>
      <c r="AH94" s="47">
        <f t="shared" ca="1" si="69"/>
        <v>0</v>
      </c>
      <c r="AI94" s="16"/>
      <c r="AJ94" s="15">
        <f t="shared" ca="1" si="59"/>
        <v>2</v>
      </c>
      <c r="AK94" s="47">
        <f t="shared" ca="1" si="60"/>
        <v>37.171527269246099</v>
      </c>
      <c r="AL94" s="6">
        <v>84</v>
      </c>
      <c r="AM94" s="27">
        <f t="shared" ca="1" si="70"/>
        <v>64.022690694161952</v>
      </c>
      <c r="AN94" s="27" t="str">
        <f t="shared" ca="1" si="70"/>
        <v/>
      </c>
      <c r="AO94" s="27" t="str">
        <f t="shared" ca="1" si="70"/>
        <v/>
      </c>
      <c r="AP94" s="6"/>
      <c r="AQ94" s="6"/>
      <c r="DE94" s="5"/>
      <c r="DF94" s="5"/>
      <c r="DG94" s="5"/>
      <c r="DH94" s="5"/>
      <c r="DI94" s="5"/>
    </row>
    <row r="95" spans="1:113" ht="13.9" customHeight="1" x14ac:dyDescent="0.2">
      <c r="A95" s="1"/>
      <c r="B95" s="1"/>
      <c r="C95" s="1"/>
      <c r="D95" s="1"/>
      <c r="E95" s="1"/>
      <c r="F95" s="1"/>
      <c r="G95" s="1"/>
      <c r="H95" s="27">
        <f t="shared" ca="1" si="61"/>
        <v>1570.6133396418229</v>
      </c>
      <c r="I95" s="27">
        <f t="shared" ca="1" si="62"/>
        <v>2852.7803454038817</v>
      </c>
      <c r="J95" s="27">
        <f t="shared" ca="1" si="63"/>
        <v>6505.2376865054448</v>
      </c>
      <c r="K95" s="6">
        <v>85</v>
      </c>
      <c r="L95" s="27">
        <f t="shared" ca="1" si="48"/>
        <v>875.28569489311371</v>
      </c>
      <c r="M95" s="15" t="str">
        <f t="shared" ca="1" si="49"/>
        <v>E1</v>
      </c>
      <c r="N95" s="16"/>
      <c r="O95" s="15">
        <f ca="1">COUNTIF(Q$11:Q94,"&gt;"&amp;L95)</f>
        <v>2</v>
      </c>
      <c r="P95" s="47">
        <f t="shared" ca="1" si="50"/>
        <v>24.930099909964497</v>
      </c>
      <c r="Q95" s="27">
        <f t="shared" ca="1" si="64"/>
        <v>900.21579480307821</v>
      </c>
      <c r="R95" s="27">
        <f t="shared" ca="1" si="51"/>
        <v>14.317848402450196</v>
      </c>
      <c r="S95" s="27">
        <f t="shared" ca="1" si="52"/>
        <v>914.53364320552839</v>
      </c>
      <c r="T95" s="47">
        <f t="shared" ca="1" si="65"/>
        <v>0</v>
      </c>
      <c r="U95" s="16"/>
      <c r="V95" s="15">
        <f ca="1">COUNTIF(X$11:X94,"&gt;"&amp;S95)</f>
        <v>0</v>
      </c>
      <c r="W95" s="47">
        <f t="shared" ca="1" si="53"/>
        <v>0</v>
      </c>
      <c r="X95" s="27">
        <f t="shared" ca="1" si="66"/>
        <v>914.53364320552839</v>
      </c>
      <c r="Y95" s="27">
        <f t="shared" ca="1" si="54"/>
        <v>1.0106553102655264E-3</v>
      </c>
      <c r="Z95" s="27">
        <f t="shared" ca="1" si="55"/>
        <v>914.5346538608386</v>
      </c>
      <c r="AA95" s="47">
        <f t="shared" ca="1" si="67"/>
        <v>14.316863035897995</v>
      </c>
      <c r="AB95" s="16"/>
      <c r="AC95" s="15">
        <f ca="1">COUNTIF(AE$11:AE94,"&gt;"&amp;Z95)</f>
        <v>1</v>
      </c>
      <c r="AD95" s="47">
        <f t="shared" ca="1" si="56"/>
        <v>21.546371562798981</v>
      </c>
      <c r="AE95" s="27">
        <f t="shared" ca="1" si="68"/>
        <v>936.08102542363758</v>
      </c>
      <c r="AF95" s="27">
        <f t="shared" ca="1" si="57"/>
        <v>12.945737089276106</v>
      </c>
      <c r="AG95" s="27">
        <f t="shared" ca="1" si="58"/>
        <v>949.02676251291371</v>
      </c>
      <c r="AH95" s="47">
        <f t="shared" ca="1" si="69"/>
        <v>0</v>
      </c>
      <c r="AI95" s="16"/>
      <c r="AJ95" s="15">
        <f t="shared" ca="1" si="59"/>
        <v>3</v>
      </c>
      <c r="AK95" s="47">
        <f t="shared" ca="1" si="60"/>
        <v>46.476471472763478</v>
      </c>
      <c r="AL95" s="6">
        <v>85</v>
      </c>
      <c r="AM95" s="27">
        <f t="shared" ca="1" si="70"/>
        <v>73.741067619799992</v>
      </c>
      <c r="AN95" s="27" t="str">
        <f t="shared" ca="1" si="70"/>
        <v/>
      </c>
      <c r="AO95" s="27" t="str">
        <f t="shared" ca="1" si="70"/>
        <v/>
      </c>
      <c r="AP95" s="6"/>
      <c r="AQ95" s="6"/>
      <c r="DF95" s="5"/>
      <c r="DG95" s="5"/>
      <c r="DH95" s="5"/>
      <c r="DI95" s="5"/>
    </row>
    <row r="96" spans="1:113" ht="13.9" customHeight="1" x14ac:dyDescent="0.2">
      <c r="A96" s="1"/>
      <c r="B96" s="1"/>
      <c r="C96" s="1"/>
      <c r="D96" s="1"/>
      <c r="E96" s="1"/>
      <c r="F96" s="1"/>
      <c r="G96" s="1"/>
      <c r="H96" s="27">
        <f t="shared" ca="1" si="61"/>
        <v>1571.47345679459</v>
      </c>
      <c r="I96" s="27">
        <f t="shared" ca="1" si="62"/>
        <v>2911.2473446987815</v>
      </c>
      <c r="J96" s="27">
        <f t="shared" ca="1" si="63"/>
        <v>6565.4371535899927</v>
      </c>
      <c r="K96" s="6">
        <v>86</v>
      </c>
      <c r="L96" s="27">
        <f t="shared" ca="1" si="48"/>
        <v>909.67584908785875</v>
      </c>
      <c r="M96" s="15" t="str">
        <f t="shared" ca="1" si="49"/>
        <v>E2</v>
      </c>
      <c r="N96" s="16"/>
      <c r="O96" s="15">
        <f ca="1">COUNTIF(Q$11:Q95,"&gt;"&amp;L96)</f>
        <v>0</v>
      </c>
      <c r="P96" s="47">
        <f t="shared" ca="1" si="50"/>
        <v>4.8577941176696413</v>
      </c>
      <c r="Q96" s="27">
        <f t="shared" ca="1" si="64"/>
        <v>914.53364320552839</v>
      </c>
      <c r="R96" s="27">
        <f t="shared" ca="1" si="51"/>
        <v>1.006323841366136E-3</v>
      </c>
      <c r="S96" s="27">
        <f t="shared" ca="1" si="52"/>
        <v>914.53464952936974</v>
      </c>
      <c r="T96" s="47">
        <f t="shared" ca="1" si="65"/>
        <v>0</v>
      </c>
      <c r="U96" s="16"/>
      <c r="V96" s="15">
        <f ca="1">COUNTIF(X$11:X95,"&gt;"&amp;S96)</f>
        <v>0</v>
      </c>
      <c r="W96" s="47">
        <f t="shared" ca="1" si="53"/>
        <v>4.3314688582540839E-6</v>
      </c>
      <c r="X96" s="27">
        <f t="shared" ca="1" si="66"/>
        <v>914.5346538608386</v>
      </c>
      <c r="Y96" s="27">
        <f t="shared" ca="1" si="54"/>
        <v>9.4868534092209238</v>
      </c>
      <c r="Z96" s="27">
        <f t="shared" ca="1" si="55"/>
        <v>924.02150727005949</v>
      </c>
      <c r="AA96" s="47">
        <f t="shared" ca="1" si="67"/>
        <v>0</v>
      </c>
      <c r="AB96" s="16"/>
      <c r="AC96" s="15">
        <f ca="1">COUNTIF(AE$11:AE95,"&gt;"&amp;Z96)</f>
        <v>1</v>
      </c>
      <c r="AD96" s="47">
        <f t="shared" ca="1" si="56"/>
        <v>25.005255242854219</v>
      </c>
      <c r="AE96" s="27">
        <f t="shared" ca="1" si="68"/>
        <v>949.02676251291371</v>
      </c>
      <c r="AF96" s="27">
        <f t="shared" ca="1" si="57"/>
        <v>7.6506029785574192</v>
      </c>
      <c r="AG96" s="27">
        <f t="shared" ca="1" si="58"/>
        <v>956.67736549147116</v>
      </c>
      <c r="AH96" s="47">
        <f t="shared" ca="1" si="69"/>
        <v>0</v>
      </c>
      <c r="AI96" s="16"/>
      <c r="AJ96" s="15">
        <f t="shared" ca="1" si="59"/>
        <v>1</v>
      </c>
      <c r="AK96" s="47">
        <f t="shared" ca="1" si="60"/>
        <v>29.863053691992718</v>
      </c>
      <c r="AL96" s="6">
        <v>86</v>
      </c>
      <c r="AM96" s="27" t="str">
        <f t="shared" ca="1" si="70"/>
        <v/>
      </c>
      <c r="AN96" s="27">
        <f t="shared" ca="1" si="70"/>
        <v>47.001516403612413</v>
      </c>
      <c r="AO96" s="27" t="str">
        <f t="shared" ca="1" si="70"/>
        <v/>
      </c>
      <c r="AP96" s="6"/>
      <c r="AQ96" s="6"/>
      <c r="DF96" s="5"/>
      <c r="DG96" s="5"/>
      <c r="DH96" s="5"/>
      <c r="DI96" s="5"/>
    </row>
    <row r="97" spans="1:112" ht="13.9" customHeight="1" x14ac:dyDescent="0.2">
      <c r="A97" s="1"/>
      <c r="B97" s="1"/>
      <c r="C97" s="1"/>
      <c r="D97" s="1"/>
      <c r="E97" s="1"/>
      <c r="F97" s="1"/>
      <c r="G97" s="1"/>
      <c r="H97" s="27">
        <f t="shared" ca="1" si="61"/>
        <v>1583.6275264815265</v>
      </c>
      <c r="I97" s="27">
        <f t="shared" ca="1" si="62"/>
        <v>2918.167730789361</v>
      </c>
      <c r="J97" s="27">
        <f t="shared" ca="1" si="63"/>
        <v>6623.0268578803762</v>
      </c>
      <c r="K97" s="6">
        <v>87</v>
      </c>
      <c r="L97" s="27">
        <f t="shared" ca="1" si="48"/>
        <v>925.54360982860078</v>
      </c>
      <c r="M97" s="15" t="str">
        <f t="shared" ca="1" si="49"/>
        <v>E1</v>
      </c>
      <c r="N97" s="16"/>
      <c r="O97" s="15">
        <f ca="1">COUNTIF(Q$11:Q96,"&gt;"&amp;L97)</f>
        <v>0</v>
      </c>
      <c r="P97" s="47">
        <f t="shared" ca="1" si="50"/>
        <v>0</v>
      </c>
      <c r="Q97" s="27">
        <f t="shared" ca="1" si="64"/>
        <v>925.54360982860078</v>
      </c>
      <c r="R97" s="27">
        <f t="shared" ca="1" si="51"/>
        <v>15.582830849704848</v>
      </c>
      <c r="S97" s="27">
        <f t="shared" ca="1" si="52"/>
        <v>941.12644067830558</v>
      </c>
      <c r="T97" s="47">
        <f t="shared" ca="1" si="65"/>
        <v>11.008960299231035</v>
      </c>
      <c r="U97" s="16"/>
      <c r="V97" s="15">
        <f ca="1">COUNTIF(X$11:X96,"&gt;"&amp;S97)</f>
        <v>0</v>
      </c>
      <c r="W97" s="47">
        <f t="shared" ca="1" si="53"/>
        <v>0</v>
      </c>
      <c r="X97" s="27">
        <f t="shared" ca="1" si="66"/>
        <v>941.12644067830558</v>
      </c>
      <c r="Y97" s="27">
        <f t="shared" ca="1" si="54"/>
        <v>1.0032233207001372E-3</v>
      </c>
      <c r="Z97" s="27">
        <f t="shared" ca="1" si="55"/>
        <v>941.12744390162629</v>
      </c>
      <c r="AA97" s="47">
        <f t="shared" ca="1" si="67"/>
        <v>17.104933408246097</v>
      </c>
      <c r="AB97" s="16"/>
      <c r="AC97" s="15">
        <f ca="1">COUNTIF(AE$11:AE96,"&gt;"&amp;Z97)</f>
        <v>1</v>
      </c>
      <c r="AD97" s="47">
        <f t="shared" ca="1" si="56"/>
        <v>15.549921589844871</v>
      </c>
      <c r="AE97" s="27">
        <f t="shared" ca="1" si="68"/>
        <v>956.67736549147116</v>
      </c>
      <c r="AF97" s="27">
        <f t="shared" ca="1" si="57"/>
        <v>14.352722025692708</v>
      </c>
      <c r="AG97" s="27">
        <f t="shared" ca="1" si="58"/>
        <v>971.03008751716391</v>
      </c>
      <c r="AH97" s="47">
        <f t="shared" ca="1" si="69"/>
        <v>0</v>
      </c>
      <c r="AI97" s="16"/>
      <c r="AJ97" s="15">
        <f t="shared" ca="1" si="59"/>
        <v>1</v>
      </c>
      <c r="AK97" s="47">
        <f t="shared" ca="1" si="60"/>
        <v>15.549921589844871</v>
      </c>
      <c r="AL97" s="6">
        <v>87</v>
      </c>
      <c r="AM97" s="27">
        <f t="shared" ca="1" si="70"/>
        <v>45.486477688563127</v>
      </c>
      <c r="AN97" s="27" t="str">
        <f t="shared" ca="1" si="70"/>
        <v/>
      </c>
      <c r="AO97" s="27" t="str">
        <f t="shared" ca="1" si="70"/>
        <v/>
      </c>
      <c r="AP97" s="6"/>
      <c r="AQ97" s="6"/>
      <c r="DG97" s="5"/>
      <c r="DH97" s="5"/>
    </row>
    <row r="98" spans="1:112" ht="13.9" customHeight="1" x14ac:dyDescent="0.2">
      <c r="A98" s="1"/>
      <c r="B98" s="1"/>
      <c r="C98" s="1"/>
      <c r="D98" s="1"/>
      <c r="E98" s="1"/>
      <c r="F98" s="1"/>
      <c r="G98" s="1"/>
      <c r="H98" s="27">
        <f t="shared" ca="1" si="61"/>
        <v>1594.1252738632841</v>
      </c>
      <c r="I98" s="27">
        <f t="shared" ca="1" si="62"/>
        <v>2930.6527016015884</v>
      </c>
      <c r="J98" s="27">
        <f t="shared" ca="1" si="63"/>
        <v>6813.2253871488047</v>
      </c>
      <c r="K98" s="6">
        <v>88</v>
      </c>
      <c r="L98" s="27">
        <f t="shared" ca="1" si="48"/>
        <v>930.6689896109167</v>
      </c>
      <c r="M98" s="15" t="str">
        <f t="shared" ca="1" si="49"/>
        <v>E1</v>
      </c>
      <c r="N98" s="16"/>
      <c r="O98" s="15">
        <f ca="1">COUNTIF(Q$11:Q97,"&gt;"&amp;L98)</f>
        <v>0</v>
      </c>
      <c r="P98" s="47">
        <f t="shared" ca="1" si="50"/>
        <v>10.457451067388888</v>
      </c>
      <c r="Q98" s="27">
        <f t="shared" ca="1" si="64"/>
        <v>941.12644067830558</v>
      </c>
      <c r="R98" s="27">
        <f t="shared" ca="1" si="51"/>
        <v>18.016518266933822</v>
      </c>
      <c r="S98" s="27">
        <f t="shared" ca="1" si="52"/>
        <v>959.14295894523946</v>
      </c>
      <c r="T98" s="47">
        <f t="shared" ca="1" si="65"/>
        <v>0</v>
      </c>
      <c r="U98" s="16"/>
      <c r="V98" s="15">
        <f ca="1">COUNTIF(X$11:X97,"&gt;"&amp;S98)</f>
        <v>0</v>
      </c>
      <c r="W98" s="47">
        <f t="shared" ca="1" si="53"/>
        <v>0</v>
      </c>
      <c r="X98" s="27">
        <f t="shared" ca="1" si="66"/>
        <v>959.14295894523946</v>
      </c>
      <c r="Y98" s="27">
        <f t="shared" ca="1" si="54"/>
        <v>9.9097297576525626E-4</v>
      </c>
      <c r="Z98" s="27">
        <f t="shared" ca="1" si="55"/>
        <v>959.14394991821518</v>
      </c>
      <c r="AA98" s="47">
        <f t="shared" ca="1" si="67"/>
        <v>18.015515043613163</v>
      </c>
      <c r="AB98" s="16"/>
      <c r="AC98" s="15">
        <f ca="1">COUNTIF(AE$11:AE97,"&gt;"&amp;Z98)</f>
        <v>0</v>
      </c>
      <c r="AD98" s="47">
        <f t="shared" ca="1" si="56"/>
        <v>11.886137598948721</v>
      </c>
      <c r="AE98" s="27">
        <f t="shared" ca="1" si="68"/>
        <v>971.03008751716391</v>
      </c>
      <c r="AF98" s="27">
        <f t="shared" ca="1" si="57"/>
        <v>10.340274605286043</v>
      </c>
      <c r="AG98" s="27">
        <f t="shared" ca="1" si="58"/>
        <v>981.37036212244993</v>
      </c>
      <c r="AH98" s="47">
        <f t="shared" ca="1" si="69"/>
        <v>0</v>
      </c>
      <c r="AI98" s="16"/>
      <c r="AJ98" s="15">
        <f t="shared" ca="1" si="59"/>
        <v>0</v>
      </c>
      <c r="AK98" s="47">
        <f t="shared" ca="1" si="60"/>
        <v>22.34358866633761</v>
      </c>
      <c r="AL98" s="6">
        <v>88</v>
      </c>
      <c r="AM98" s="27">
        <f t="shared" ca="1" si="70"/>
        <v>50.701372511533236</v>
      </c>
      <c r="AN98" s="27" t="str">
        <f t="shared" ca="1" si="70"/>
        <v/>
      </c>
      <c r="AO98" s="27" t="str">
        <f t="shared" ca="1" si="70"/>
        <v/>
      </c>
      <c r="AP98" s="6"/>
      <c r="AQ98" s="6"/>
    </row>
    <row r="99" spans="1:112" ht="13.9" customHeight="1" x14ac:dyDescent="0.2">
      <c r="A99" s="1"/>
      <c r="B99" s="1"/>
      <c r="C99" s="1"/>
      <c r="D99" s="1"/>
      <c r="E99" s="1"/>
      <c r="F99" s="1"/>
      <c r="G99" s="1"/>
      <c r="H99" s="27">
        <f t="shared" ca="1" si="61"/>
        <v>1596.4234850055971</v>
      </c>
      <c r="I99" s="27">
        <f t="shared" ca="1" si="62"/>
        <v>2971.2263466737122</v>
      </c>
      <c r="J99" s="27">
        <f t="shared" ca="1" si="63"/>
        <v>7030.1934516858501</v>
      </c>
      <c r="K99" s="6">
        <v>89</v>
      </c>
      <c r="L99" s="27">
        <f t="shared" ca="1" si="48"/>
        <v>930.67465895471832</v>
      </c>
      <c r="M99" s="15" t="str">
        <f t="shared" ca="1" si="49"/>
        <v>E1</v>
      </c>
      <c r="N99" s="16"/>
      <c r="O99" s="15">
        <f ca="1">COUNTIF(Q$11:Q98,"&gt;"&amp;L99)</f>
        <v>1</v>
      </c>
      <c r="P99" s="47">
        <f t="shared" ca="1" si="50"/>
        <v>28.468299990521132</v>
      </c>
      <c r="Q99" s="27">
        <f t="shared" ca="1" si="64"/>
        <v>959.14295894523946</v>
      </c>
      <c r="R99" s="27">
        <f t="shared" ca="1" si="51"/>
        <v>18.325999733324185</v>
      </c>
      <c r="S99" s="27">
        <f t="shared" ca="1" si="52"/>
        <v>977.46895867856369</v>
      </c>
      <c r="T99" s="47">
        <f t="shared" ca="1" si="65"/>
        <v>0</v>
      </c>
      <c r="U99" s="16"/>
      <c r="V99" s="15">
        <f ca="1">COUNTIF(X$11:X98,"&gt;"&amp;S99)</f>
        <v>0</v>
      </c>
      <c r="W99" s="47">
        <f t="shared" ca="1" si="53"/>
        <v>0</v>
      </c>
      <c r="X99" s="27">
        <f t="shared" ca="1" si="66"/>
        <v>977.46895867856369</v>
      </c>
      <c r="Y99" s="27">
        <f t="shared" ca="1" si="54"/>
        <v>9.8423983946245726E-4</v>
      </c>
      <c r="Z99" s="27">
        <f t="shared" ca="1" si="55"/>
        <v>977.46994291840315</v>
      </c>
      <c r="AA99" s="47">
        <f t="shared" ca="1" si="67"/>
        <v>18.32500876034851</v>
      </c>
      <c r="AB99" s="16"/>
      <c r="AC99" s="15">
        <f ca="1">COUNTIF(AE$11:AE98,"&gt;"&amp;Z99)</f>
        <v>0</v>
      </c>
      <c r="AD99" s="47">
        <f t="shared" ca="1" si="56"/>
        <v>3.9004192040467842</v>
      </c>
      <c r="AE99" s="27">
        <f t="shared" ca="1" si="68"/>
        <v>981.37036212244993</v>
      </c>
      <c r="AF99" s="27">
        <f t="shared" ca="1" si="57"/>
        <v>17.836295649587449</v>
      </c>
      <c r="AG99" s="27">
        <f t="shared" ca="1" si="58"/>
        <v>999.20665777203737</v>
      </c>
      <c r="AH99" s="47">
        <f t="shared" ca="1" si="69"/>
        <v>0</v>
      </c>
      <c r="AI99" s="16"/>
      <c r="AJ99" s="15">
        <f t="shared" ca="1" si="59"/>
        <v>1</v>
      </c>
      <c r="AK99" s="47">
        <f t="shared" ca="1" si="60"/>
        <v>32.368719194567916</v>
      </c>
      <c r="AL99" s="6">
        <v>89</v>
      </c>
      <c r="AM99" s="27">
        <f t="shared" ca="1" si="70"/>
        <v>68.53199881731905</v>
      </c>
      <c r="AN99" s="27" t="str">
        <f t="shared" ca="1" si="70"/>
        <v/>
      </c>
      <c r="AO99" s="27" t="str">
        <f t="shared" ca="1" si="70"/>
        <v/>
      </c>
      <c r="AP99" s="6"/>
      <c r="AQ99" s="6"/>
    </row>
    <row r="100" spans="1:112" ht="13.9" customHeight="1" x14ac:dyDescent="0.2">
      <c r="A100" s="1"/>
      <c r="B100" s="1"/>
      <c r="C100" s="1"/>
      <c r="D100" s="1"/>
      <c r="E100" s="1"/>
      <c r="F100" s="1"/>
      <c r="G100" s="1"/>
      <c r="H100" s="27">
        <f t="shared" ca="1" si="61"/>
        <v>1638.2916129794478</v>
      </c>
      <c r="I100" s="27">
        <f t="shared" ca="1" si="62"/>
        <v>3036.7029136583701</v>
      </c>
      <c r="J100" s="27">
        <f t="shared" ca="1" si="63"/>
        <v>7030.49202248247</v>
      </c>
      <c r="K100" s="6">
        <v>90</v>
      </c>
      <c r="L100" s="27">
        <f t="shared" ca="1" si="48"/>
        <v>942.84321462213211</v>
      </c>
      <c r="M100" s="15" t="str">
        <f t="shared" ca="1" si="49"/>
        <v>E1</v>
      </c>
      <c r="N100" s="16"/>
      <c r="O100" s="15">
        <f ca="1">COUNTIF(Q$11:Q99,"&gt;"&amp;L100)</f>
        <v>1</v>
      </c>
      <c r="P100" s="47">
        <f t="shared" ca="1" si="50"/>
        <v>34.625744056431586</v>
      </c>
      <c r="Q100" s="27">
        <f t="shared" ca="1" si="64"/>
        <v>977.46895867856369</v>
      </c>
      <c r="R100" s="27">
        <f t="shared" ca="1" si="51"/>
        <v>10.969058781809492</v>
      </c>
      <c r="S100" s="27">
        <f t="shared" ca="1" si="52"/>
        <v>988.4380174603732</v>
      </c>
      <c r="T100" s="47">
        <f t="shared" ca="1" si="65"/>
        <v>0</v>
      </c>
      <c r="U100" s="16"/>
      <c r="V100" s="15">
        <f ca="1">COUNTIF(X$11:X99,"&gt;"&amp;S100)</f>
        <v>0</v>
      </c>
      <c r="W100" s="47">
        <f t="shared" ca="1" si="53"/>
        <v>0</v>
      </c>
      <c r="X100" s="27">
        <f t="shared" ca="1" si="66"/>
        <v>988.4380174603732</v>
      </c>
      <c r="Y100" s="27">
        <f t="shared" ca="1" si="54"/>
        <v>9.9905879621644536E-4</v>
      </c>
      <c r="Z100" s="27">
        <f t="shared" ca="1" si="55"/>
        <v>988.4390165191694</v>
      </c>
      <c r="AA100" s="47">
        <f t="shared" ca="1" si="67"/>
        <v>10.968074541970054</v>
      </c>
      <c r="AB100" s="16"/>
      <c r="AC100" s="15">
        <f ca="1">COUNTIF(AE$11:AE99,"&gt;"&amp;Z100)</f>
        <v>0</v>
      </c>
      <c r="AD100" s="47">
        <f t="shared" ca="1" si="56"/>
        <v>10.767641252867975</v>
      </c>
      <c r="AE100" s="27">
        <f t="shared" ca="1" si="68"/>
        <v>999.20665777203737</v>
      </c>
      <c r="AF100" s="27">
        <f t="shared" ca="1" si="57"/>
        <v>12.947720467362098</v>
      </c>
      <c r="AG100" s="27">
        <f t="shared" ca="1" si="58"/>
        <v>1012.1543782393994</v>
      </c>
      <c r="AH100" s="47">
        <f t="shared" ca="1" si="69"/>
        <v>0</v>
      </c>
      <c r="AI100" s="16"/>
      <c r="AJ100" s="15">
        <f t="shared" ca="1" si="59"/>
        <v>1</v>
      </c>
      <c r="AK100" s="47">
        <f t="shared" ca="1" si="60"/>
        <v>45.393385309299561</v>
      </c>
      <c r="AL100" s="6">
        <v>90</v>
      </c>
      <c r="AM100" s="27">
        <f t="shared" ca="1" si="70"/>
        <v>69.311163617267312</v>
      </c>
      <c r="AN100" s="27" t="str">
        <f t="shared" ca="1" si="70"/>
        <v/>
      </c>
      <c r="AO100" s="27" t="str">
        <f t="shared" ca="1" si="70"/>
        <v/>
      </c>
      <c r="AP100" s="6"/>
      <c r="AQ100" s="6"/>
    </row>
    <row r="101" spans="1:112" ht="13.9" customHeight="1" x14ac:dyDescent="0.2">
      <c r="A101" s="1"/>
      <c r="B101" s="1"/>
      <c r="C101" s="1"/>
      <c r="D101" s="1"/>
      <c r="E101" s="1"/>
      <c r="F101" s="1"/>
      <c r="G101" s="1"/>
      <c r="H101" s="27">
        <f t="shared" ca="1" si="61"/>
        <v>1651.1358913307226</v>
      </c>
      <c r="I101" s="27">
        <f t="shared" ca="1" si="62"/>
        <v>3097.8549622230921</v>
      </c>
      <c r="J101" s="27">
        <f t="shared" ca="1" si="63"/>
        <v>7097.6870898514117</v>
      </c>
      <c r="K101" s="6">
        <v>91</v>
      </c>
      <c r="L101" s="27">
        <f t="shared" ca="1" si="48"/>
        <v>979.10196124885624</v>
      </c>
      <c r="M101" s="15" t="str">
        <f t="shared" ca="1" si="49"/>
        <v>E2r</v>
      </c>
      <c r="N101" s="16"/>
      <c r="O101" s="15">
        <f ca="1">COUNTIF(Q$11:Q100,"&gt;"&amp;L101)</f>
        <v>0</v>
      </c>
      <c r="P101" s="47">
        <f t="shared" ca="1" si="50"/>
        <v>9.3360562115169614</v>
      </c>
      <c r="Q101" s="27">
        <f t="shared" ca="1" si="64"/>
        <v>988.4380174603732</v>
      </c>
      <c r="R101" s="27">
        <f t="shared" ca="1" si="51"/>
        <v>0</v>
      </c>
      <c r="S101" s="27">
        <f t="shared" ca="1" si="52"/>
        <v>988.4380174603732</v>
      </c>
      <c r="T101" s="47">
        <f t="shared" ca="1" si="65"/>
        <v>0</v>
      </c>
      <c r="U101" s="16"/>
      <c r="V101" s="15">
        <f ca="1">COUNTIF(X$11:X100,"&gt;"&amp;S101)</f>
        <v>0</v>
      </c>
      <c r="W101" s="47">
        <f t="shared" ca="1" si="53"/>
        <v>9.9905879619655025E-4</v>
      </c>
      <c r="X101" s="27">
        <f t="shared" ca="1" si="66"/>
        <v>988.4390165191694</v>
      </c>
      <c r="Y101" s="27">
        <f t="shared" ca="1" si="54"/>
        <v>0</v>
      </c>
      <c r="Z101" s="27">
        <f t="shared" ca="1" si="55"/>
        <v>988.4390165191694</v>
      </c>
      <c r="AA101" s="47">
        <f t="shared" ca="1" si="67"/>
        <v>0</v>
      </c>
      <c r="AB101" s="16"/>
      <c r="AC101" s="15">
        <f ca="1">COUNTIF(AE$11:AE100,"&gt;"&amp;Z101)</f>
        <v>1</v>
      </c>
      <c r="AD101" s="47">
        <f t="shared" ca="1" si="56"/>
        <v>23.715361720230021</v>
      </c>
      <c r="AE101" s="27">
        <f t="shared" ca="1" si="68"/>
        <v>1012.1543782393994</v>
      </c>
      <c r="AF101" s="27">
        <f t="shared" ca="1" si="57"/>
        <v>6.5304059152529099</v>
      </c>
      <c r="AG101" s="27">
        <f t="shared" ca="1" si="58"/>
        <v>1018.6847841546523</v>
      </c>
      <c r="AH101" s="47">
        <f t="shared" ca="1" si="69"/>
        <v>0</v>
      </c>
      <c r="AI101" s="16"/>
      <c r="AJ101" s="15">
        <f t="shared" ca="1" si="59"/>
        <v>1</v>
      </c>
      <c r="AK101" s="47">
        <f t="shared" ca="1" si="60"/>
        <v>33.052416990543179</v>
      </c>
      <c r="AL101" s="6">
        <v>91</v>
      </c>
      <c r="AM101" s="27" t="str">
        <f t="shared" ca="1" si="70"/>
        <v/>
      </c>
      <c r="AN101" s="27" t="str">
        <f t="shared" ca="1" si="70"/>
        <v/>
      </c>
      <c r="AO101" s="27">
        <f t="shared" ca="1" si="70"/>
        <v>39.582822905796093</v>
      </c>
      <c r="AP101" s="6"/>
      <c r="AQ101" s="6"/>
      <c r="DE101" s="5"/>
      <c r="DF101" s="5"/>
    </row>
    <row r="102" spans="1:112" ht="13.9" customHeight="1" x14ac:dyDescent="0.2">
      <c r="A102" s="1"/>
      <c r="B102" s="1"/>
      <c r="C102" s="1"/>
      <c r="D102" s="1"/>
      <c r="E102" s="1"/>
      <c r="F102" s="1"/>
      <c r="G102" s="1"/>
      <c r="H102" s="27">
        <f t="shared" ca="1" si="61"/>
        <v>1711.1534309767499</v>
      </c>
      <c r="I102" s="27">
        <f t="shared" ca="1" si="62"/>
        <v>3098.6295785341749</v>
      </c>
      <c r="J102" s="27">
        <f t="shared" ca="1" si="63"/>
        <v>7098.1410182766667</v>
      </c>
      <c r="K102" s="6">
        <v>92</v>
      </c>
      <c r="L102" s="27">
        <f t="shared" ca="1" si="48"/>
        <v>992.38264455066405</v>
      </c>
      <c r="M102" s="15" t="str">
        <f t="shared" ca="1" si="49"/>
        <v>E2</v>
      </c>
      <c r="N102" s="16"/>
      <c r="O102" s="15">
        <f ca="1">COUNTIF(Q$11:Q101,"&gt;"&amp;L102)</f>
        <v>0</v>
      </c>
      <c r="P102" s="47">
        <f t="shared" ca="1" si="50"/>
        <v>0</v>
      </c>
      <c r="Q102" s="27">
        <f t="shared" ca="1" si="64"/>
        <v>992.38264455066405</v>
      </c>
      <c r="R102" s="27">
        <f t="shared" ca="1" si="51"/>
        <v>9.9282070669462095E-4</v>
      </c>
      <c r="S102" s="27">
        <f t="shared" ca="1" si="52"/>
        <v>992.3836373713707</v>
      </c>
      <c r="T102" s="47">
        <f t="shared" ca="1" si="65"/>
        <v>3.9446270902908509</v>
      </c>
      <c r="U102" s="16"/>
      <c r="V102" s="15">
        <f ca="1">COUNTIF(X$11:X101,"&gt;"&amp;S102)</f>
        <v>0</v>
      </c>
      <c r="W102" s="47">
        <f t="shared" ca="1" si="53"/>
        <v>0</v>
      </c>
      <c r="X102" s="27">
        <f t="shared" ca="1" si="66"/>
        <v>992.3836373713707</v>
      </c>
      <c r="Y102" s="27">
        <f t="shared" ca="1" si="54"/>
        <v>9.7805623954615122</v>
      </c>
      <c r="Z102" s="27">
        <f t="shared" ca="1" si="55"/>
        <v>1002.1641997668322</v>
      </c>
      <c r="AA102" s="47">
        <f t="shared" ca="1" si="67"/>
        <v>3.9446208522012967</v>
      </c>
      <c r="AB102" s="16"/>
      <c r="AC102" s="15">
        <f ca="1">COUNTIF(AE$11:AE101,"&gt;"&amp;Z102)</f>
        <v>1</v>
      </c>
      <c r="AD102" s="47">
        <f t="shared" ca="1" si="56"/>
        <v>16.520584387820122</v>
      </c>
      <c r="AE102" s="27">
        <f t="shared" ca="1" si="68"/>
        <v>1018.6847841546523</v>
      </c>
      <c r="AF102" s="27">
        <f t="shared" ca="1" si="57"/>
        <v>5.8588011111723937</v>
      </c>
      <c r="AG102" s="27">
        <f t="shared" ca="1" si="58"/>
        <v>1024.5435852658247</v>
      </c>
      <c r="AH102" s="47">
        <f t="shared" ca="1" si="69"/>
        <v>0</v>
      </c>
      <c r="AI102" s="16"/>
      <c r="AJ102" s="15">
        <f t="shared" ca="1" si="59"/>
        <v>1</v>
      </c>
      <c r="AK102" s="47">
        <f t="shared" ca="1" si="60"/>
        <v>16.520584387820122</v>
      </c>
      <c r="AL102" s="6">
        <v>92</v>
      </c>
      <c r="AM102" s="27" t="str">
        <f t="shared" ca="1" si="70"/>
        <v/>
      </c>
      <c r="AN102" s="27">
        <f t="shared" ca="1" si="70"/>
        <v>32.160940715160677</v>
      </c>
      <c r="AO102" s="27" t="str">
        <f t="shared" ca="1" si="70"/>
        <v/>
      </c>
      <c r="AP102" s="6"/>
      <c r="AQ102" s="6"/>
      <c r="DF102" s="5"/>
    </row>
    <row r="103" spans="1:112" ht="13.9" customHeight="1" x14ac:dyDescent="0.2">
      <c r="A103" s="1"/>
      <c r="B103" s="1"/>
      <c r="C103" s="1"/>
      <c r="D103" s="1"/>
      <c r="E103" s="1"/>
      <c r="F103" s="1"/>
      <c r="G103" s="1"/>
      <c r="H103" s="27">
        <f t="shared" ca="1" si="61"/>
        <v>1733.8710807387238</v>
      </c>
      <c r="I103" s="27">
        <f t="shared" ca="1" si="62"/>
        <v>3164.1049004879465</v>
      </c>
      <c r="J103" s="27">
        <f t="shared" ca="1" si="63"/>
        <v>7193.686165548359</v>
      </c>
      <c r="K103" s="6">
        <v>93</v>
      </c>
      <c r="L103" s="27">
        <f t="shared" ca="1" si="48"/>
        <v>1004.5421412666838</v>
      </c>
      <c r="M103" s="15" t="str">
        <f t="shared" ca="1" si="49"/>
        <v>E2</v>
      </c>
      <c r="N103" s="16"/>
      <c r="O103" s="15">
        <f ca="1">COUNTIF(Q$11:Q102,"&gt;"&amp;L103)</f>
        <v>0</v>
      </c>
      <c r="P103" s="47">
        <f t="shared" ca="1" si="50"/>
        <v>0</v>
      </c>
      <c r="Q103" s="27">
        <f t="shared" ca="1" si="64"/>
        <v>1004.5421412666838</v>
      </c>
      <c r="R103" s="27">
        <f t="shared" ca="1" si="51"/>
        <v>1.0189743552913369E-3</v>
      </c>
      <c r="S103" s="27">
        <f t="shared" ca="1" si="52"/>
        <v>1004.543160241039</v>
      </c>
      <c r="T103" s="47">
        <f t="shared" ca="1" si="65"/>
        <v>12.158503895313061</v>
      </c>
      <c r="U103" s="16"/>
      <c r="V103" s="15">
        <f ca="1">COUNTIF(X$11:X102,"&gt;"&amp;S103)</f>
        <v>0</v>
      </c>
      <c r="W103" s="47">
        <f t="shared" ca="1" si="53"/>
        <v>0</v>
      </c>
      <c r="X103" s="27">
        <f t="shared" ca="1" si="66"/>
        <v>1004.543160241039</v>
      </c>
      <c r="Y103" s="27">
        <f t="shared" ca="1" si="54"/>
        <v>10.671507790810253</v>
      </c>
      <c r="Z103" s="27">
        <f t="shared" ca="1" si="55"/>
        <v>1015.2146680318492</v>
      </c>
      <c r="AA103" s="47">
        <f t="shared" ca="1" si="67"/>
        <v>2.3789604742067922</v>
      </c>
      <c r="AB103" s="16"/>
      <c r="AC103" s="15">
        <f ca="1">COUNTIF(AE$11:AE102,"&gt;"&amp;Z103)</f>
        <v>1</v>
      </c>
      <c r="AD103" s="47">
        <f t="shared" ca="1" si="56"/>
        <v>9.3289172339755169</v>
      </c>
      <c r="AE103" s="27">
        <f t="shared" ca="1" si="68"/>
        <v>1024.5435852658247</v>
      </c>
      <c r="AF103" s="27">
        <f t="shared" ca="1" si="57"/>
        <v>8.3968123319184897</v>
      </c>
      <c r="AG103" s="27">
        <f t="shared" ca="1" si="58"/>
        <v>1032.9403975977432</v>
      </c>
      <c r="AH103" s="47">
        <f t="shared" ca="1" si="69"/>
        <v>0</v>
      </c>
      <c r="AI103" s="16"/>
      <c r="AJ103" s="15">
        <f t="shared" ca="1" si="59"/>
        <v>1</v>
      </c>
      <c r="AK103" s="47">
        <f t="shared" ca="1" si="60"/>
        <v>9.3289172339755169</v>
      </c>
      <c r="AL103" s="6">
        <v>93</v>
      </c>
      <c r="AM103" s="27" t="str">
        <f t="shared" ca="1" si="70"/>
        <v/>
      </c>
      <c r="AN103" s="27">
        <f t="shared" ca="1" si="70"/>
        <v>28.398256331059429</v>
      </c>
      <c r="AO103" s="27" t="str">
        <f t="shared" ca="1" si="70"/>
        <v/>
      </c>
      <c r="AP103" s="6"/>
      <c r="AQ103" s="6"/>
      <c r="DF103" s="5"/>
    </row>
    <row r="104" spans="1:112" ht="13.9" customHeight="1" x14ac:dyDescent="0.2">
      <c r="A104" s="1"/>
      <c r="B104" s="1"/>
      <c r="C104" s="1"/>
      <c r="D104" s="1"/>
      <c r="E104" s="1"/>
      <c r="F104" s="1"/>
      <c r="G104" s="1"/>
      <c r="H104" s="27">
        <f t="shared" ca="1" si="61"/>
        <v>1750.1353706746324</v>
      </c>
      <c r="I104" s="27">
        <f t="shared" ca="1" si="62"/>
        <v>3181.3820892332142</v>
      </c>
      <c r="J104" s="27">
        <f t="shared" ca="1" si="63"/>
        <v>7196.5881687812998</v>
      </c>
      <c r="K104" s="6">
        <v>94</v>
      </c>
      <c r="L104" s="27">
        <f t="shared" ca="1" si="48"/>
        <v>1014.9455555557878</v>
      </c>
      <c r="M104" s="15" t="str">
        <f t="shared" ca="1" si="49"/>
        <v>E2</v>
      </c>
      <c r="N104" s="16"/>
      <c r="O104" s="15">
        <f ca="1">COUNTIF(Q$11:Q103,"&gt;"&amp;L104)</f>
        <v>0</v>
      </c>
      <c r="P104" s="47">
        <f t="shared" ca="1" si="50"/>
        <v>0</v>
      </c>
      <c r="Q104" s="27">
        <f t="shared" ca="1" si="64"/>
        <v>1014.9455555557878</v>
      </c>
      <c r="R104" s="27">
        <f t="shared" ca="1" si="51"/>
        <v>1.0076102258303476E-3</v>
      </c>
      <c r="S104" s="27">
        <f t="shared" ca="1" si="52"/>
        <v>1014.9465631660137</v>
      </c>
      <c r="T104" s="47">
        <f t="shared" ca="1" si="65"/>
        <v>10.402395314748787</v>
      </c>
      <c r="U104" s="16"/>
      <c r="V104" s="15">
        <f ca="1">COUNTIF(X$11:X103,"&gt;"&amp;S104)</f>
        <v>0</v>
      </c>
      <c r="W104" s="47">
        <f t="shared" ca="1" si="53"/>
        <v>0.26810486583553939</v>
      </c>
      <c r="X104" s="27">
        <f t="shared" ca="1" si="66"/>
        <v>1015.2146680318492</v>
      </c>
      <c r="Y104" s="27">
        <f t="shared" ca="1" si="54"/>
        <v>17.696894780629329</v>
      </c>
      <c r="Z104" s="27">
        <f t="shared" ca="1" si="55"/>
        <v>1032.9115628124785</v>
      </c>
      <c r="AA104" s="47">
        <f t="shared" ca="1" si="67"/>
        <v>0</v>
      </c>
      <c r="AB104" s="16"/>
      <c r="AC104" s="15">
        <f ca="1">COUNTIF(AE$11:AE103,"&gt;"&amp;Z104)</f>
        <v>0</v>
      </c>
      <c r="AD104" s="47">
        <f t="shared" ca="1" si="56"/>
        <v>2.8834785264734819E-2</v>
      </c>
      <c r="AE104" s="27">
        <f t="shared" ca="1" si="68"/>
        <v>1032.9403975977432</v>
      </c>
      <c r="AF104" s="27">
        <f t="shared" ca="1" si="57"/>
        <v>4.9533712257215798</v>
      </c>
      <c r="AG104" s="27">
        <f t="shared" ca="1" si="58"/>
        <v>1037.8937688234648</v>
      </c>
      <c r="AH104" s="47">
        <f t="shared" ca="1" si="69"/>
        <v>0</v>
      </c>
      <c r="AI104" s="16"/>
      <c r="AJ104" s="15">
        <f t="shared" ca="1" si="59"/>
        <v>0</v>
      </c>
      <c r="AK104" s="47">
        <f t="shared" ca="1" si="60"/>
        <v>0.2969396511002742</v>
      </c>
      <c r="AL104" s="6">
        <v>94</v>
      </c>
      <c r="AM104" s="27" t="str">
        <f t="shared" ca="1" si="70"/>
        <v/>
      </c>
      <c r="AN104" s="27">
        <f t="shared" ca="1" si="70"/>
        <v>22.948213267677033</v>
      </c>
      <c r="AO104" s="27" t="str">
        <f t="shared" ca="1" si="70"/>
        <v/>
      </c>
      <c r="AP104" s="6"/>
      <c r="AQ104" s="6"/>
      <c r="DF104" s="5"/>
    </row>
    <row r="105" spans="1:112" ht="13.9" customHeight="1" x14ac:dyDescent="0.2">
      <c r="A105" s="1"/>
      <c r="B105" s="1"/>
      <c r="C105" s="1"/>
      <c r="D105" s="1"/>
      <c r="E105" s="1"/>
      <c r="F105" s="1"/>
      <c r="G105" s="1"/>
      <c r="H105" s="27">
        <f t="shared" ca="1" si="61"/>
        <v>1782.4317130215954</v>
      </c>
      <c r="I105" s="27">
        <f t="shared" ca="1" si="62"/>
        <v>3185.326063216537</v>
      </c>
      <c r="J105" s="27">
        <f t="shared" ca="1" si="63"/>
        <v>7236.4382059283625</v>
      </c>
      <c r="K105" s="6">
        <v>95</v>
      </c>
      <c r="L105" s="27">
        <f t="shared" ca="1" si="48"/>
        <v>1024.2393786076416</v>
      </c>
      <c r="M105" s="15" t="str">
        <f t="shared" ca="1" si="49"/>
        <v>E1</v>
      </c>
      <c r="N105" s="16"/>
      <c r="O105" s="15">
        <f ca="1">COUNTIF(Q$11:Q104,"&gt;"&amp;L105)</f>
        <v>0</v>
      </c>
      <c r="P105" s="47">
        <f t="shared" ca="1" si="50"/>
        <v>0</v>
      </c>
      <c r="Q105" s="27">
        <f t="shared" ca="1" si="64"/>
        <v>1024.2393786076416</v>
      </c>
      <c r="R105" s="27">
        <f t="shared" ca="1" si="51"/>
        <v>12.145597988218148</v>
      </c>
      <c r="S105" s="27">
        <f t="shared" ca="1" si="52"/>
        <v>1036.3849765958598</v>
      </c>
      <c r="T105" s="47">
        <f t="shared" ca="1" si="65"/>
        <v>9.2928154416279085</v>
      </c>
      <c r="U105" s="16"/>
      <c r="V105" s="15">
        <f ca="1">COUNTIF(X$11:X104,"&gt;"&amp;S105)</f>
        <v>0</v>
      </c>
      <c r="W105" s="47">
        <f t="shared" ca="1" si="53"/>
        <v>0</v>
      </c>
      <c r="X105" s="27">
        <f t="shared" ca="1" si="66"/>
        <v>1036.3849765958598</v>
      </c>
      <c r="Y105" s="27">
        <f t="shared" ca="1" si="54"/>
        <v>1.0048101698879068E-3</v>
      </c>
      <c r="Z105" s="27">
        <f t="shared" ca="1" si="55"/>
        <v>1036.3859814060297</v>
      </c>
      <c r="AA105" s="47">
        <f t="shared" ca="1" si="67"/>
        <v>3.4734137833813747</v>
      </c>
      <c r="AB105" s="16"/>
      <c r="AC105" s="15">
        <f ca="1">COUNTIF(AE$11:AE104,"&gt;"&amp;Z105)</f>
        <v>0</v>
      </c>
      <c r="AD105" s="47">
        <f t="shared" ca="1" si="56"/>
        <v>1.5077874174351109</v>
      </c>
      <c r="AE105" s="27">
        <f t="shared" ca="1" si="68"/>
        <v>1037.8937688234648</v>
      </c>
      <c r="AF105" s="27">
        <f t="shared" ca="1" si="57"/>
        <v>11.218847947550602</v>
      </c>
      <c r="AG105" s="27">
        <f t="shared" ca="1" si="58"/>
        <v>1049.1126167710154</v>
      </c>
      <c r="AH105" s="47">
        <f t="shared" ca="1" si="69"/>
        <v>0</v>
      </c>
      <c r="AI105" s="16"/>
      <c r="AJ105" s="15">
        <f t="shared" ca="1" si="59"/>
        <v>0</v>
      </c>
      <c r="AK105" s="47">
        <f t="shared" ca="1" si="60"/>
        <v>1.5077874174351109</v>
      </c>
      <c r="AL105" s="6">
        <v>95</v>
      </c>
      <c r="AM105" s="27">
        <f t="shared" ca="1" si="70"/>
        <v>24.873238163373799</v>
      </c>
      <c r="AN105" s="27" t="str">
        <f t="shared" ca="1" si="70"/>
        <v/>
      </c>
      <c r="AO105" s="27" t="str">
        <f t="shared" ca="1" si="70"/>
        <v/>
      </c>
      <c r="AP105" s="6"/>
      <c r="AQ105" s="6"/>
    </row>
    <row r="106" spans="1:112" ht="13.9" customHeight="1" x14ac:dyDescent="0.2">
      <c r="A106" s="1"/>
      <c r="B106" s="1"/>
      <c r="C106" s="1"/>
      <c r="D106" s="1"/>
      <c r="E106" s="1"/>
      <c r="F106" s="1"/>
      <c r="G106" s="1"/>
      <c r="H106" s="27">
        <f t="shared" ca="1" si="61"/>
        <v>1792.1605572870806</v>
      </c>
      <c r="I106" s="27">
        <f t="shared" ca="1" si="62"/>
        <v>3194.3388611220048</v>
      </c>
      <c r="J106" s="27">
        <f t="shared" ca="1" si="63"/>
        <v>7250.7433798872553</v>
      </c>
      <c r="K106" s="6">
        <v>96</v>
      </c>
      <c r="L106" s="27">
        <f t="shared" ca="1" si="48"/>
        <v>1033.3710630512535</v>
      </c>
      <c r="M106" s="15" t="str">
        <f t="shared" ca="1" si="49"/>
        <v>E2</v>
      </c>
      <c r="N106" s="16"/>
      <c r="O106" s="15">
        <f ca="1">COUNTIF(Q$11:Q105,"&gt;"&amp;L106)</f>
        <v>0</v>
      </c>
      <c r="P106" s="47">
        <f t="shared" ca="1" si="50"/>
        <v>3.0139135446063392</v>
      </c>
      <c r="Q106" s="27">
        <f t="shared" ca="1" si="64"/>
        <v>1036.3849765958598</v>
      </c>
      <c r="R106" s="27">
        <f t="shared" ca="1" si="51"/>
        <v>9.9561613330655043E-4</v>
      </c>
      <c r="S106" s="27">
        <f t="shared" ca="1" si="52"/>
        <v>1036.385972211993</v>
      </c>
      <c r="T106" s="47">
        <f t="shared" ca="1" si="65"/>
        <v>0</v>
      </c>
      <c r="U106" s="16"/>
      <c r="V106" s="15">
        <f ca="1">COUNTIF(X$11:X105,"&gt;"&amp;S106)</f>
        <v>0</v>
      </c>
      <c r="W106" s="47">
        <f t="shared" ca="1" si="53"/>
        <v>9.1940366928611184E-6</v>
      </c>
      <c r="X106" s="27">
        <f t="shared" ca="1" si="66"/>
        <v>1036.3859814060297</v>
      </c>
      <c r="Y106" s="27">
        <f t="shared" ca="1" si="54"/>
        <v>3.4379887433761969</v>
      </c>
      <c r="Z106" s="27">
        <f t="shared" ca="1" si="55"/>
        <v>1039.823970149406</v>
      </c>
      <c r="AA106" s="47">
        <f t="shared" ca="1" si="67"/>
        <v>0</v>
      </c>
      <c r="AB106" s="16"/>
      <c r="AC106" s="15">
        <f ca="1">COUNTIF(AE$11:AE105,"&gt;"&amp;Z106)</f>
        <v>0</v>
      </c>
      <c r="AD106" s="47">
        <f t="shared" ca="1" si="56"/>
        <v>9.2886466216093595</v>
      </c>
      <c r="AE106" s="27">
        <f t="shared" ca="1" si="68"/>
        <v>1049.1126167710154</v>
      </c>
      <c r="AF106" s="27">
        <f t="shared" ca="1" si="57"/>
        <v>7.0469146094277457</v>
      </c>
      <c r="AG106" s="27">
        <f t="shared" ca="1" si="58"/>
        <v>1056.1595313804432</v>
      </c>
      <c r="AH106" s="47">
        <f t="shared" ca="1" si="69"/>
        <v>0</v>
      </c>
      <c r="AI106" s="16"/>
      <c r="AJ106" s="15">
        <f t="shared" ca="1" si="59"/>
        <v>0</v>
      </c>
      <c r="AK106" s="47">
        <f t="shared" ca="1" si="60"/>
        <v>12.302569360252392</v>
      </c>
      <c r="AL106" s="6">
        <v>96</v>
      </c>
      <c r="AM106" s="27" t="str">
        <f t="shared" ca="1" si="70"/>
        <v/>
      </c>
      <c r="AN106" s="27">
        <f t="shared" ca="1" si="70"/>
        <v>22.788468329189755</v>
      </c>
      <c r="AO106" s="27" t="str">
        <f t="shared" ca="1" si="70"/>
        <v/>
      </c>
      <c r="AP106" s="6"/>
      <c r="AQ106" s="6"/>
      <c r="DE106" s="5"/>
      <c r="DF106" s="5"/>
    </row>
    <row r="107" spans="1:112" ht="13.9" customHeight="1" x14ac:dyDescent="0.2">
      <c r="A107" s="1"/>
      <c r="B107" s="1"/>
      <c r="C107" s="1"/>
      <c r="D107" s="1"/>
      <c r="E107" s="1"/>
      <c r="F107" s="1"/>
      <c r="G107" s="1"/>
      <c r="H107" s="27">
        <f t="shared" ca="1" si="61"/>
        <v>1798.2225771094586</v>
      </c>
      <c r="I107" s="27">
        <f t="shared" ca="1" si="62"/>
        <v>3256.6968428053419</v>
      </c>
      <c r="J107" s="27">
        <f t="shared" ca="1" si="63"/>
        <v>7323.9459543816556</v>
      </c>
      <c r="K107" s="6">
        <v>97</v>
      </c>
      <c r="L107" s="27">
        <f t="shared" ref="L107:L110" ca="1" si="71">SMALL($H$11:$J$110,K107)</f>
        <v>1034.715930105391</v>
      </c>
      <c r="M107" s="15" t="str">
        <f t="shared" ref="M107:M110" ca="1" si="72">IF(SUMPRODUCT(COUNTIF($H$11:$H$110,L107))&gt;0,$H$10,IF(SUMPRODUCT(COUNTIF($I$11:$I$110,L107))&gt;0,$I$10,IF(SUMPRODUCT(COUNTIF($J$11:$J$110,L107))&gt;0,$J$10)))</f>
        <v>E2</v>
      </c>
      <c r="N107" s="16"/>
      <c r="O107" s="15">
        <f ca="1">COUNTIF(Q$11:Q106,"&gt;"&amp;L107)</f>
        <v>1</v>
      </c>
      <c r="P107" s="47">
        <f t="shared" ref="P107:P110" ca="1" si="73">Q107-L107</f>
        <v>1.6700421066020681</v>
      </c>
      <c r="Q107" s="48">
        <f t="shared" ca="1" si="64"/>
        <v>1036.385972211993</v>
      </c>
      <c r="R107" s="27">
        <f t="shared" ca="1" si="51"/>
        <v>9.9644576374429989E-4</v>
      </c>
      <c r="S107" s="27">
        <f t="shared" ref="S107:S110" ca="1" si="74">Q107+R107</f>
        <v>1036.3869686577568</v>
      </c>
      <c r="T107" s="47">
        <f t="shared" ca="1" si="65"/>
        <v>0</v>
      </c>
      <c r="U107" s="16"/>
      <c r="V107" s="15">
        <f ca="1">COUNTIF(X$11:X106,"&gt;"&amp;S107)</f>
        <v>0</v>
      </c>
      <c r="W107" s="47">
        <f t="shared" ref="W107:W110" ca="1" si="75">X107-S107</f>
        <v>3.4370014916491982</v>
      </c>
      <c r="X107" s="48">
        <f t="shared" ca="1" si="66"/>
        <v>1039.823970149406</v>
      </c>
      <c r="Y107" s="27">
        <f t="shared" ca="1" si="54"/>
        <v>15.87463033040142</v>
      </c>
      <c r="Z107" s="27">
        <f t="shared" ref="Z107:Z110" ca="1" si="76">X107+Y107</f>
        <v>1055.6986004798075</v>
      </c>
      <c r="AA107" s="47">
        <f t="shared" ca="1" si="67"/>
        <v>0</v>
      </c>
      <c r="AB107" s="16"/>
      <c r="AC107" s="15">
        <f ca="1">COUNTIF(AE$11:AE106,"&gt;"&amp;Z107)</f>
        <v>0</v>
      </c>
      <c r="AD107" s="47">
        <f t="shared" ref="AD107:AD110" ca="1" si="77">AE107-Z107</f>
        <v>0.46093090063573072</v>
      </c>
      <c r="AE107" s="48">
        <f t="shared" ca="1" si="68"/>
        <v>1056.1595313804432</v>
      </c>
      <c r="AF107" s="27">
        <f t="shared" ca="1" si="57"/>
        <v>5.9502816049358094</v>
      </c>
      <c r="AG107" s="27">
        <f t="shared" ref="AG107:AG110" ca="1" si="78">AE107+AF107</f>
        <v>1062.109812985379</v>
      </c>
      <c r="AH107" s="47">
        <f t="shared" ca="1" si="69"/>
        <v>0</v>
      </c>
      <c r="AI107" s="16"/>
      <c r="AJ107" s="15">
        <f t="shared" ca="1" si="59"/>
        <v>1</v>
      </c>
      <c r="AK107" s="47">
        <f t="shared" ca="1" si="60"/>
        <v>5.567974498886997</v>
      </c>
      <c r="AL107" s="6">
        <v>97</v>
      </c>
      <c r="AM107" s="27" t="str">
        <f t="shared" ca="1" si="70"/>
        <v/>
      </c>
      <c r="AN107" s="27">
        <f t="shared" ca="1" si="70"/>
        <v>27.393882879988041</v>
      </c>
      <c r="AO107" s="27" t="str">
        <f t="shared" ca="1" si="70"/>
        <v/>
      </c>
      <c r="AP107" s="6"/>
      <c r="AQ107" s="6"/>
      <c r="DF107" s="5"/>
    </row>
    <row r="108" spans="1:112" ht="13.9" customHeight="1" x14ac:dyDescent="0.2">
      <c r="A108" s="1"/>
      <c r="B108" s="1"/>
      <c r="C108" s="1"/>
      <c r="D108" s="1"/>
      <c r="E108" s="1"/>
      <c r="F108" s="1"/>
      <c r="G108" s="1"/>
      <c r="H108" s="27">
        <f t="shared" ref="H108:H110" ca="1" si="79">H107+-I$4*LN(RAND())</f>
        <v>1806.4040067484661</v>
      </c>
      <c r="I108" s="27">
        <f t="shared" ca="1" si="62"/>
        <v>3272.5795035336628</v>
      </c>
      <c r="J108" s="27">
        <f t="shared" ca="1" si="63"/>
        <v>7392.5781550879492</v>
      </c>
      <c r="K108" s="6">
        <v>98</v>
      </c>
      <c r="L108" s="27">
        <f t="shared" ca="1" si="71"/>
        <v>1038.3011185943844</v>
      </c>
      <c r="M108" s="15" t="str">
        <f t="shared" ca="1" si="72"/>
        <v>E2r</v>
      </c>
      <c r="N108" s="16"/>
      <c r="O108" s="15">
        <f ca="1">COUNTIF(Q$11:Q107,"&gt;"&amp;L108)</f>
        <v>0</v>
      </c>
      <c r="P108" s="47">
        <f t="shared" ca="1" si="73"/>
        <v>0</v>
      </c>
      <c r="Q108" s="27">
        <f t="shared" ca="1" si="64"/>
        <v>1038.3011185943844</v>
      </c>
      <c r="R108" s="27">
        <f t="shared" ca="1" si="51"/>
        <v>0</v>
      </c>
      <c r="S108" s="27">
        <f t="shared" ca="1" si="74"/>
        <v>1038.3011185943844</v>
      </c>
      <c r="T108" s="47">
        <f t="shared" ca="1" si="65"/>
        <v>1.9141499366276093</v>
      </c>
      <c r="U108" s="16"/>
      <c r="V108" s="15">
        <f ca="1">COUNTIF(X$11:X107,"&gt;"&amp;S108)</f>
        <v>1</v>
      </c>
      <c r="W108" s="47">
        <f t="shared" ca="1" si="75"/>
        <v>17.397481885423076</v>
      </c>
      <c r="X108" s="27">
        <f t="shared" ca="1" si="66"/>
        <v>1055.6986004798075</v>
      </c>
      <c r="Y108" s="27">
        <f t="shared" ca="1" si="54"/>
        <v>0</v>
      </c>
      <c r="Z108" s="27">
        <f t="shared" ca="1" si="76"/>
        <v>1055.6986004798075</v>
      </c>
      <c r="AA108" s="47">
        <f t="shared" ca="1" si="67"/>
        <v>0</v>
      </c>
      <c r="AB108" s="16"/>
      <c r="AC108" s="15">
        <f ca="1">COUNTIF(AE$11:AE107,"&gt;"&amp;Z108)</f>
        <v>1</v>
      </c>
      <c r="AD108" s="47">
        <f t="shared" ca="1" si="77"/>
        <v>6.4112125055714841</v>
      </c>
      <c r="AE108" s="27">
        <f t="shared" ca="1" si="68"/>
        <v>1062.109812985379</v>
      </c>
      <c r="AF108" s="27">
        <f t="shared" ca="1" si="57"/>
        <v>2.9252472669678204</v>
      </c>
      <c r="AG108" s="27">
        <f t="shared" ca="1" si="78"/>
        <v>1065.0350602523467</v>
      </c>
      <c r="AH108" s="47">
        <f t="shared" ca="1" si="69"/>
        <v>0</v>
      </c>
      <c r="AI108" s="16"/>
      <c r="AJ108" s="15">
        <f t="shared" ca="1" si="59"/>
        <v>2</v>
      </c>
      <c r="AK108" s="47">
        <f t="shared" ca="1" si="60"/>
        <v>23.80869439099456</v>
      </c>
      <c r="AL108" s="6">
        <v>98</v>
      </c>
      <c r="AM108" s="27" t="str">
        <f t="shared" ca="1" si="70"/>
        <v/>
      </c>
      <c r="AN108" s="27" t="str">
        <f t="shared" ca="1" si="70"/>
        <v/>
      </c>
      <c r="AO108" s="27">
        <f t="shared" ca="1" si="70"/>
        <v>26.733941657962305</v>
      </c>
      <c r="AP108" s="6"/>
      <c r="AQ108" s="6"/>
      <c r="DF108" s="5"/>
    </row>
    <row r="109" spans="1:112" ht="13.9" customHeight="1" x14ac:dyDescent="0.2">
      <c r="A109" s="1"/>
      <c r="B109" s="1"/>
      <c r="C109" s="1"/>
      <c r="D109" s="1"/>
      <c r="E109" s="1"/>
      <c r="F109" s="1"/>
      <c r="G109" s="1"/>
      <c r="H109" s="27">
        <f t="shared" ca="1" si="79"/>
        <v>1818.5276052430395</v>
      </c>
      <c r="I109" s="27">
        <f t="shared" ca="1" si="62"/>
        <v>3287.9285541206109</v>
      </c>
      <c r="J109" s="27">
        <f t="shared" ca="1" si="63"/>
        <v>7566.8712897782898</v>
      </c>
      <c r="K109" s="6">
        <v>99</v>
      </c>
      <c r="L109" s="27">
        <f t="shared" ca="1" si="71"/>
        <v>1060.6714626907458</v>
      </c>
      <c r="M109" s="15" t="str">
        <f t="shared" ca="1" si="72"/>
        <v>E1</v>
      </c>
      <c r="N109" s="16"/>
      <c r="O109" s="15">
        <f ca="1">COUNTIF(Q$11:Q108,"&gt;"&amp;L109)</f>
        <v>0</v>
      </c>
      <c r="P109" s="47">
        <f t="shared" ca="1" si="73"/>
        <v>0</v>
      </c>
      <c r="Q109" s="27">
        <f t="shared" ca="1" si="64"/>
        <v>1060.6714626907458</v>
      </c>
      <c r="R109" s="27">
        <f t="shared" ca="1" si="51"/>
        <v>15.313636857311785</v>
      </c>
      <c r="S109" s="27">
        <f t="shared" ca="1" si="74"/>
        <v>1075.9850995480576</v>
      </c>
      <c r="T109" s="47">
        <f t="shared" ca="1" si="65"/>
        <v>22.37034409636135</v>
      </c>
      <c r="U109" s="16"/>
      <c r="V109" s="15">
        <f ca="1">COUNTIF(X$11:X108,"&gt;"&amp;S109)</f>
        <v>0</v>
      </c>
      <c r="W109" s="47">
        <f t="shared" ca="1" si="75"/>
        <v>0</v>
      </c>
      <c r="X109" s="27">
        <f t="shared" ca="1" si="66"/>
        <v>1075.9850995480576</v>
      </c>
      <c r="Y109" s="27">
        <f t="shared" ca="1" si="54"/>
        <v>1.0025033354268522E-3</v>
      </c>
      <c r="Z109" s="27">
        <f t="shared" ca="1" si="76"/>
        <v>1075.9861020513931</v>
      </c>
      <c r="AA109" s="47">
        <f t="shared" ca="1" si="67"/>
        <v>20.286499068250123</v>
      </c>
      <c r="AB109" s="16"/>
      <c r="AC109" s="15">
        <f ca="1">COUNTIF(AE$11:AE108,"&gt;"&amp;Z109)</f>
        <v>0</v>
      </c>
      <c r="AD109" s="47">
        <f t="shared" ca="1" si="77"/>
        <v>0</v>
      </c>
      <c r="AE109" s="27">
        <f t="shared" ca="1" si="68"/>
        <v>1075.9861020513931</v>
      </c>
      <c r="AF109" s="27">
        <f t="shared" ca="1" si="57"/>
        <v>14.171954458843915</v>
      </c>
      <c r="AG109" s="27">
        <f t="shared" ca="1" si="78"/>
        <v>1090.158056510237</v>
      </c>
      <c r="AH109" s="47">
        <f t="shared" ca="1" si="69"/>
        <v>10.951041799046379</v>
      </c>
      <c r="AI109" s="16"/>
      <c r="AJ109" s="15">
        <f t="shared" ca="1" si="59"/>
        <v>0</v>
      </c>
      <c r="AK109" s="47">
        <f t="shared" ca="1" si="60"/>
        <v>0</v>
      </c>
      <c r="AL109" s="6">
        <v>99</v>
      </c>
      <c r="AM109" s="27">
        <f t="shared" ca="1" si="70"/>
        <v>29.486593819491191</v>
      </c>
      <c r="AN109" s="27" t="str">
        <f t="shared" ca="1" si="70"/>
        <v/>
      </c>
      <c r="AO109" s="27" t="str">
        <f t="shared" ca="1" si="70"/>
        <v/>
      </c>
      <c r="AP109" s="6"/>
      <c r="AQ109" s="6"/>
    </row>
    <row r="110" spans="1:112" ht="13.9" customHeight="1" x14ac:dyDescent="0.2">
      <c r="A110" s="1"/>
      <c r="B110" s="1"/>
      <c r="C110" s="1"/>
      <c r="D110" s="1"/>
      <c r="E110" s="1"/>
      <c r="F110" s="1"/>
      <c r="G110" s="1"/>
      <c r="H110" s="27">
        <f t="shared" ca="1" si="79"/>
        <v>1826.9423121797411</v>
      </c>
      <c r="I110" s="27">
        <f t="shared" ca="1" si="62"/>
        <v>3293.4068202496755</v>
      </c>
      <c r="J110" s="27">
        <f t="shared" ca="1" si="63"/>
        <v>7751.4451062334028</v>
      </c>
      <c r="K110" s="6">
        <v>100</v>
      </c>
      <c r="L110" s="27">
        <f t="shared" ca="1" si="71"/>
        <v>1066.3820228306383</v>
      </c>
      <c r="M110" s="15" t="str">
        <f t="shared" ca="1" si="72"/>
        <v>E1</v>
      </c>
      <c r="N110" s="16"/>
      <c r="O110" s="15">
        <f ca="1">COUNTIF(Q$11:Q109,"&gt;"&amp;L110)</f>
        <v>0</v>
      </c>
      <c r="P110" s="47">
        <f t="shared" ca="1" si="73"/>
        <v>9.6030767174192988</v>
      </c>
      <c r="Q110" s="27">
        <f t="shared" ca="1" si="64"/>
        <v>1075.9850995480576</v>
      </c>
      <c r="R110" s="27">
        <f t="shared" ca="1" si="51"/>
        <v>16.836193990847477</v>
      </c>
      <c r="S110" s="27">
        <f t="shared" ca="1" si="74"/>
        <v>1092.8212935389051</v>
      </c>
      <c r="T110" s="47">
        <f t="shared" ca="1" si="65"/>
        <v>0</v>
      </c>
      <c r="U110" s="16"/>
      <c r="V110" s="15">
        <f ca="1">COUNTIF(X$11:X109,"&gt;"&amp;S110)</f>
        <v>0</v>
      </c>
      <c r="W110" s="47">
        <f t="shared" ca="1" si="75"/>
        <v>0</v>
      </c>
      <c r="X110" s="27">
        <f t="shared" ca="1" si="66"/>
        <v>1092.8212935389051</v>
      </c>
      <c r="Y110" s="27">
        <f t="shared" ca="1" si="54"/>
        <v>1.012122770829522E-3</v>
      </c>
      <c r="Z110" s="27">
        <f t="shared" ca="1" si="76"/>
        <v>1092.822305661676</v>
      </c>
      <c r="AA110" s="47">
        <f t="shared" ca="1" si="67"/>
        <v>16.83519148751202</v>
      </c>
      <c r="AB110" s="16"/>
      <c r="AC110" s="15">
        <f ca="1">COUNTIF(AE$11:AE109,"&gt;"&amp;Z110)</f>
        <v>0</v>
      </c>
      <c r="AD110" s="47">
        <f t="shared" ca="1" si="77"/>
        <v>0</v>
      </c>
      <c r="AE110" s="27">
        <f t="shared" ca="1" si="68"/>
        <v>1092.822305661676</v>
      </c>
      <c r="AF110" s="27">
        <f t="shared" ca="1" si="57"/>
        <v>15.578734631425593</v>
      </c>
      <c r="AG110" s="27">
        <f t="shared" ca="1" si="78"/>
        <v>1108.4010402931015</v>
      </c>
      <c r="AH110" s="47">
        <f t="shared" ca="1" si="69"/>
        <v>2.6642491514389803</v>
      </c>
      <c r="AI110" s="16"/>
      <c r="AJ110" s="15">
        <f t="shared" ca="1" si="59"/>
        <v>0</v>
      </c>
      <c r="AK110" s="47">
        <f t="shared" ca="1" si="60"/>
        <v>9.6030767174192988</v>
      </c>
      <c r="AL110" s="6">
        <v>100</v>
      </c>
      <c r="AM110" s="27">
        <f t="shared" ca="1" si="70"/>
        <v>42.019017462463125</v>
      </c>
      <c r="AN110" s="27" t="str">
        <f t="shared" ca="1" si="70"/>
        <v/>
      </c>
      <c r="AO110" s="27" t="str">
        <f t="shared" ca="1" si="70"/>
        <v/>
      </c>
      <c r="AP110" s="6"/>
      <c r="AQ110" s="6"/>
      <c r="DE110" s="5"/>
      <c r="DF110" s="5"/>
      <c r="DG110" s="5"/>
    </row>
    <row r="112" spans="1:112" x14ac:dyDescent="0.2">
      <c r="R112" s="26"/>
      <c r="AF112" s="26"/>
    </row>
    <row r="113" spans="38:38" x14ac:dyDescent="0.2">
      <c r="AL113" s="4"/>
    </row>
    <row r="114" spans="38:38" x14ac:dyDescent="0.2">
      <c r="AL114" s="4"/>
    </row>
  </sheetData>
  <mergeCells count="23">
    <mergeCell ref="B21:F21"/>
    <mergeCell ref="AC8:AC10"/>
    <mergeCell ref="M8:M10"/>
    <mergeCell ref="H2:M2"/>
    <mergeCell ref="AJ7:AJ10"/>
    <mergeCell ref="B2:F2"/>
    <mergeCell ref="B12:F12"/>
    <mergeCell ref="L8:L10"/>
    <mergeCell ref="AK7:AK10"/>
    <mergeCell ref="O2:T2"/>
    <mergeCell ref="V2:AA2"/>
    <mergeCell ref="W7:W10"/>
    <mergeCell ref="AA7:AA10"/>
    <mergeCell ref="V8:V10"/>
    <mergeCell ref="AC2:AH2"/>
    <mergeCell ref="AD7:AD10"/>
    <mergeCell ref="AH7:AH10"/>
    <mergeCell ref="T8:T10"/>
    <mergeCell ref="AE9:AG9"/>
    <mergeCell ref="Q9:S9"/>
    <mergeCell ref="X9:Z9"/>
    <mergeCell ref="O8:O10"/>
    <mergeCell ref="P7:P10"/>
  </mergeCells>
  <phoneticPr fontId="0" type="noConversion"/>
  <pageMargins left="0.75" right="0.75" top="1" bottom="1" header="0.5" footer="0.5"/>
  <pageSetup paperSize="9" orientation="portrait" horizontalDpi="300" verticalDpi="300" copies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Acolhimento</vt:lpstr>
      <vt:lpstr>Dados e Resultados</vt:lpstr>
    </vt:vector>
  </TitlesOfParts>
  <Company>PRODUTEC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Assis</dc:creator>
  <cp:lastModifiedBy>Rui Assis</cp:lastModifiedBy>
  <dcterms:created xsi:type="dcterms:W3CDTF">1996-12-07T14:50:08Z</dcterms:created>
  <dcterms:modified xsi:type="dcterms:W3CDTF">2026-10-31T16:19:54Z</dcterms:modified>
</cp:coreProperties>
</file>