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70379fecd5b032/Ambiente de Trabalho/WEB/rassis_WEBSITE/artigos/Estatistica/"/>
    </mc:Choice>
  </mc:AlternateContent>
  <xr:revisionPtr revIDLastSave="1" documentId="8_{F7A1A8AA-52B0-4C06-9772-55FC74BE78FB}" xr6:coauthVersionLast="47" xr6:coauthVersionMax="47" xr10:uidLastSave="{DB92F5C1-D1D9-4135-978D-5D755B3B3482}"/>
  <bookViews>
    <workbookView xWindow="-120" yWindow="-120" windowWidth="29040" windowHeight="15720" xr2:uid="{00000000-000D-0000-FFFF-FFFF00000000}"/>
  </bookViews>
  <sheets>
    <sheet name="Acolhimento" sheetId="12" r:id="rId1"/>
    <sheet name="Indice" sheetId="10" r:id="rId2"/>
    <sheet name="HM_PT" sheetId="7" r:id="rId3"/>
    <sheet name="H_PT" sheetId="8" r:id="rId4"/>
    <sheet name="M_PT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6" i="7" l="1"/>
  <c r="C66" i="7" s="1"/>
  <c r="D66" i="7"/>
  <c r="E66" i="7" s="1"/>
  <c r="F66" i="7" s="1"/>
  <c r="B67" i="7"/>
  <c r="D67" i="7"/>
  <c r="E67" i="7" s="1"/>
  <c r="F67" i="7" s="1"/>
  <c r="B68" i="7"/>
  <c r="C68" i="7" s="1"/>
  <c r="D68" i="7"/>
  <c r="B69" i="7"/>
  <c r="C69" i="7" s="1"/>
  <c r="D69" i="7"/>
  <c r="E69" i="7" s="1"/>
  <c r="F69" i="7" s="1"/>
  <c r="B70" i="7"/>
  <c r="D70" i="7"/>
  <c r="E70" i="7" s="1"/>
  <c r="F70" i="7" s="1"/>
  <c r="B71" i="7"/>
  <c r="C71" i="7" s="1"/>
  <c r="D71" i="7"/>
  <c r="E71" i="7" s="1"/>
  <c r="F71" i="7" s="1"/>
  <c r="B72" i="7"/>
  <c r="D72" i="7"/>
  <c r="E72" i="7" s="1"/>
  <c r="F72" i="7" s="1"/>
  <c r="B73" i="7"/>
  <c r="C73" i="7" s="1"/>
  <c r="D73" i="7"/>
  <c r="E73" i="7" s="1"/>
  <c r="F73" i="7" s="1"/>
  <c r="B74" i="7"/>
  <c r="C74" i="7" s="1"/>
  <c r="D74" i="7"/>
  <c r="E74" i="7" s="1"/>
  <c r="F74" i="7" s="1"/>
  <c r="B75" i="7"/>
  <c r="C75" i="7" s="1"/>
  <c r="D75" i="7"/>
  <c r="E75" i="7" s="1"/>
  <c r="F75" i="7" s="1"/>
  <c r="B76" i="7"/>
  <c r="C76" i="7" s="1"/>
  <c r="D76" i="7"/>
  <c r="E76" i="7" s="1"/>
  <c r="F76" i="7" s="1"/>
  <c r="B77" i="7"/>
  <c r="C77" i="7" s="1"/>
  <c r="D77" i="7"/>
  <c r="G78" i="7" s="1"/>
  <c r="B78" i="7"/>
  <c r="C78" i="7"/>
  <c r="D78" i="7"/>
  <c r="E78" i="7" s="1"/>
  <c r="F78" i="7" s="1"/>
  <c r="B79" i="7"/>
  <c r="C79" i="7" s="1"/>
  <c r="D79" i="7"/>
  <c r="E79" i="7" s="1"/>
  <c r="F79" i="7" s="1"/>
  <c r="B80" i="7"/>
  <c r="D80" i="7"/>
  <c r="E80" i="7" s="1"/>
  <c r="F80" i="7" s="1"/>
  <c r="B81" i="7"/>
  <c r="C81" i="7" s="1"/>
  <c r="D81" i="7"/>
  <c r="E81" i="7" s="1"/>
  <c r="F81" i="7" s="1"/>
  <c r="B82" i="7"/>
  <c r="C82" i="7" s="1"/>
  <c r="D82" i="7"/>
  <c r="E82" i="7" s="1"/>
  <c r="F82" i="7" s="1"/>
  <c r="G82" i="7"/>
  <c r="B83" i="7"/>
  <c r="C83" i="7" s="1"/>
  <c r="D83" i="7"/>
  <c r="E83" i="7" s="1"/>
  <c r="F83" i="7" s="1"/>
  <c r="B84" i="7"/>
  <c r="C84" i="7" s="1"/>
  <c r="D84" i="7"/>
  <c r="B85" i="7"/>
  <c r="C85" i="7" s="1"/>
  <c r="D85" i="7"/>
  <c r="E85" i="7" s="1"/>
  <c r="F85" i="7" s="1"/>
  <c r="B86" i="7"/>
  <c r="D86" i="7"/>
  <c r="E86" i="7" s="1"/>
  <c r="F86" i="7" s="1"/>
  <c r="B87" i="7"/>
  <c r="C87" i="7" s="1"/>
  <c r="D87" i="7"/>
  <c r="E87" i="7" s="1"/>
  <c r="F87" i="7" s="1"/>
  <c r="B88" i="7"/>
  <c r="D88" i="7"/>
  <c r="E88" i="7" s="1"/>
  <c r="F88" i="7" s="1"/>
  <c r="B89" i="7"/>
  <c r="G89" i="7" s="1"/>
  <c r="D89" i="7"/>
  <c r="E89" i="7" s="1"/>
  <c r="F89" i="7" s="1"/>
  <c r="B90" i="7"/>
  <c r="C90" i="7" s="1"/>
  <c r="D90" i="7"/>
  <c r="E90" i="7" s="1"/>
  <c r="F90" i="7" s="1"/>
  <c r="B91" i="7"/>
  <c r="C91" i="7" s="1"/>
  <c r="D91" i="7"/>
  <c r="E91" i="7" s="1"/>
  <c r="F91" i="7" s="1"/>
  <c r="B92" i="7"/>
  <c r="C92" i="7" s="1"/>
  <c r="D92" i="7"/>
  <c r="E92" i="7" s="1"/>
  <c r="F92" i="7" s="1"/>
  <c r="B93" i="7"/>
  <c r="C93" i="7" s="1"/>
  <c r="D93" i="7"/>
  <c r="E93" i="7" s="1"/>
  <c r="F93" i="7" s="1"/>
  <c r="B94" i="7"/>
  <c r="C94" i="7" s="1"/>
  <c r="D94" i="7"/>
  <c r="E94" i="7" s="1"/>
  <c r="F94" i="7" s="1"/>
  <c r="B95" i="7"/>
  <c r="C95" i="7" s="1"/>
  <c r="D95" i="7"/>
  <c r="E95" i="7" s="1"/>
  <c r="F95" i="7" s="1"/>
  <c r="B96" i="7"/>
  <c r="C96" i="7" s="1"/>
  <c r="D96" i="7"/>
  <c r="E96" i="7" s="1"/>
  <c r="F96" i="7" s="1"/>
  <c r="B97" i="7"/>
  <c r="C97" i="7" s="1"/>
  <c r="D97" i="7"/>
  <c r="E97" i="7" s="1"/>
  <c r="F97" i="7" s="1"/>
  <c r="G97" i="7"/>
  <c r="B98" i="7"/>
  <c r="C98" i="7" s="1"/>
  <c r="D98" i="7"/>
  <c r="E98" i="7" s="1"/>
  <c r="F98" i="7" s="1"/>
  <c r="B99" i="7"/>
  <c r="C99" i="7" s="1"/>
  <c r="D99" i="7"/>
  <c r="E99" i="7" s="1"/>
  <c r="F99" i="7" s="1"/>
  <c r="B100" i="7"/>
  <c r="C100" i="7" s="1"/>
  <c r="D100" i="7"/>
  <c r="E100" i="7" s="1"/>
  <c r="F100" i="7" s="1"/>
  <c r="B101" i="7"/>
  <c r="C101" i="7" s="1"/>
  <c r="D101" i="7"/>
  <c r="E101" i="7" s="1"/>
  <c r="F101" i="7" s="1"/>
  <c r="B102" i="7"/>
  <c r="C102" i="7" s="1"/>
  <c r="D102" i="7"/>
  <c r="E102" i="7" s="1"/>
  <c r="F102" i="7" s="1"/>
  <c r="B103" i="7"/>
  <c r="C103" i="7" s="1"/>
  <c r="D103" i="7"/>
  <c r="E103" i="7" s="1"/>
  <c r="F103" i="7" s="1"/>
  <c r="B104" i="7"/>
  <c r="C104" i="7" s="1"/>
  <c r="D104" i="7"/>
  <c r="E104" i="7" s="1"/>
  <c r="F104" i="7" s="1"/>
  <c r="B105" i="7"/>
  <c r="C105" i="7" s="1"/>
  <c r="D105" i="7"/>
  <c r="E105" i="7" s="1"/>
  <c r="F105" i="7" s="1"/>
  <c r="B106" i="7"/>
  <c r="C106" i="7" s="1"/>
  <c r="D106" i="7"/>
  <c r="E106" i="7" s="1"/>
  <c r="F106" i="7" s="1"/>
  <c r="G83" i="7" l="1"/>
  <c r="G67" i="7"/>
  <c r="G92" i="7"/>
  <c r="G74" i="7"/>
  <c r="G86" i="7"/>
  <c r="G70" i="7"/>
  <c r="G68" i="7"/>
  <c r="G75" i="7"/>
  <c r="G88" i="7"/>
  <c r="G106" i="7"/>
  <c r="G84" i="7"/>
  <c r="G76" i="7"/>
  <c r="G69" i="7"/>
  <c r="G66" i="7"/>
  <c r="G99" i="7"/>
  <c r="G98" i="7"/>
  <c r="G85" i="7"/>
  <c r="G80" i="7"/>
  <c r="G77" i="7"/>
  <c r="G72" i="7"/>
  <c r="G105" i="7"/>
  <c r="G104" i="7"/>
  <c r="G102" i="7"/>
  <c r="G101" i="7"/>
  <c r="C89" i="7"/>
  <c r="C88" i="7"/>
  <c r="C86" i="7"/>
  <c r="E84" i="7"/>
  <c r="F84" i="7" s="1"/>
  <c r="G81" i="7"/>
  <c r="C80" i="7"/>
  <c r="E77" i="7"/>
  <c r="F77" i="7" s="1"/>
  <c r="G73" i="7"/>
  <c r="C72" i="7"/>
  <c r="C70" i="7"/>
  <c r="E68" i="7"/>
  <c r="F68" i="7" s="1"/>
  <c r="C67" i="7"/>
  <c r="G96" i="7"/>
  <c r="G94" i="7"/>
  <c r="G93" i="7"/>
  <c r="G91" i="7"/>
  <c r="G90" i="7"/>
  <c r="G100" i="7"/>
  <c r="G103" i="7"/>
  <c r="G95" i="7"/>
  <c r="G87" i="7"/>
  <c r="G79" i="7"/>
  <c r="G71" i="7"/>
  <c r="J13" i="10"/>
  <c r="B107" i="7" l="1"/>
  <c r="B108" i="7"/>
  <c r="B109" i="7"/>
  <c r="B110" i="7"/>
  <c r="B111" i="7"/>
  <c r="B112" i="7"/>
  <c r="B113" i="7"/>
  <c r="B114" i="7"/>
  <c r="B115" i="7"/>
  <c r="H59" i="9" l="1"/>
  <c r="I117" i="9" l="1"/>
  <c r="H59" i="8"/>
  <c r="I68" i="8" s="1"/>
  <c r="B166" i="9"/>
  <c r="D165" i="9"/>
  <c r="D166" i="9"/>
  <c r="E166" i="9" s="1"/>
  <c r="F166" i="9" s="1"/>
  <c r="B165" i="9"/>
  <c r="D164" i="9"/>
  <c r="E164" i="9" s="1"/>
  <c r="F164" i="9" s="1"/>
  <c r="B164" i="9"/>
  <c r="D163" i="9"/>
  <c r="E163" i="9" s="1"/>
  <c r="F163" i="9" s="1"/>
  <c r="B163" i="9"/>
  <c r="D162" i="9"/>
  <c r="E162" i="9" s="1"/>
  <c r="F162" i="9" s="1"/>
  <c r="B162" i="9"/>
  <c r="D161" i="9"/>
  <c r="B161" i="9"/>
  <c r="D160" i="9"/>
  <c r="E160" i="9" s="1"/>
  <c r="F160" i="9" s="1"/>
  <c r="B160" i="9"/>
  <c r="D159" i="9"/>
  <c r="E159" i="9" s="1"/>
  <c r="F159" i="9" s="1"/>
  <c r="B159" i="9"/>
  <c r="D158" i="9"/>
  <c r="E158" i="9" s="1"/>
  <c r="F158" i="9" s="1"/>
  <c r="B158" i="9"/>
  <c r="D157" i="9"/>
  <c r="E157" i="9" s="1"/>
  <c r="F157" i="9" s="1"/>
  <c r="B157" i="9"/>
  <c r="D156" i="9"/>
  <c r="E156" i="9" s="1"/>
  <c r="F156" i="9" s="1"/>
  <c r="B156" i="9"/>
  <c r="D155" i="9"/>
  <c r="E155" i="9" s="1"/>
  <c r="F155" i="9" s="1"/>
  <c r="B155" i="9"/>
  <c r="D154" i="9"/>
  <c r="B154" i="9"/>
  <c r="D153" i="9"/>
  <c r="E153" i="9" s="1"/>
  <c r="F153" i="9" s="1"/>
  <c r="E154" i="9"/>
  <c r="F154" i="9" s="1"/>
  <c r="B153" i="9"/>
  <c r="D152" i="9"/>
  <c r="B152" i="9"/>
  <c r="D151" i="9"/>
  <c r="E151" i="9" s="1"/>
  <c r="F151" i="9" s="1"/>
  <c r="E152" i="9"/>
  <c r="F152" i="9" s="1"/>
  <c r="B151" i="9"/>
  <c r="D150" i="9"/>
  <c r="B150" i="9"/>
  <c r="D149" i="9"/>
  <c r="E150" i="9"/>
  <c r="F150" i="9" s="1"/>
  <c r="B149" i="9"/>
  <c r="D148" i="9"/>
  <c r="B148" i="9"/>
  <c r="D147" i="9"/>
  <c r="B147" i="9"/>
  <c r="D146" i="9"/>
  <c r="E146" i="9" s="1"/>
  <c r="F146" i="9" s="1"/>
  <c r="B146" i="9"/>
  <c r="D145" i="9"/>
  <c r="B145" i="9"/>
  <c r="D144" i="9"/>
  <c r="E144" i="9" s="1"/>
  <c r="F144" i="9" s="1"/>
  <c r="B144" i="9"/>
  <c r="D143" i="9"/>
  <c r="B143" i="9"/>
  <c r="D142" i="9"/>
  <c r="E142" i="9" s="1"/>
  <c r="F142" i="9" s="1"/>
  <c r="B142" i="9"/>
  <c r="D141" i="9"/>
  <c r="B141" i="9"/>
  <c r="D140" i="9"/>
  <c r="E140" i="9" s="1"/>
  <c r="F140" i="9" s="1"/>
  <c r="B140" i="9"/>
  <c r="D139" i="9"/>
  <c r="E139" i="9" s="1"/>
  <c r="F139" i="9" s="1"/>
  <c r="B139" i="9"/>
  <c r="D138" i="9"/>
  <c r="E138" i="9" s="1"/>
  <c r="F138" i="9" s="1"/>
  <c r="B138" i="9"/>
  <c r="D137" i="9"/>
  <c r="E137" i="9" s="1"/>
  <c r="F137" i="9" s="1"/>
  <c r="B137" i="9"/>
  <c r="D136" i="9"/>
  <c r="B136" i="9"/>
  <c r="D135" i="9"/>
  <c r="E135" i="9" s="1"/>
  <c r="F135" i="9" s="1"/>
  <c r="B135" i="9"/>
  <c r="D134" i="9"/>
  <c r="E134" i="9" s="1"/>
  <c r="F134" i="9" s="1"/>
  <c r="B134" i="9"/>
  <c r="D133" i="9"/>
  <c r="E133" i="9" s="1"/>
  <c r="F133" i="9" s="1"/>
  <c r="B133" i="9"/>
  <c r="D132" i="9"/>
  <c r="E132" i="9" s="1"/>
  <c r="F132" i="9" s="1"/>
  <c r="B132" i="9"/>
  <c r="D131" i="9"/>
  <c r="B131" i="9"/>
  <c r="D130" i="9"/>
  <c r="B130" i="9"/>
  <c r="D129" i="9"/>
  <c r="B129" i="9"/>
  <c r="D128" i="9"/>
  <c r="B128" i="9"/>
  <c r="D127" i="9"/>
  <c r="E127" i="9" s="1"/>
  <c r="F127" i="9" s="1"/>
  <c r="B127" i="9"/>
  <c r="D126" i="9"/>
  <c r="E126" i="9" s="1"/>
  <c r="F126" i="9" s="1"/>
  <c r="B126" i="9"/>
  <c r="D125" i="9"/>
  <c r="E125" i="9" s="1"/>
  <c r="F125" i="9" s="1"/>
  <c r="B125" i="9"/>
  <c r="D124" i="9"/>
  <c r="E124" i="9" s="1"/>
  <c r="F124" i="9" s="1"/>
  <c r="B124" i="9"/>
  <c r="D123" i="9"/>
  <c r="E123" i="9" s="1"/>
  <c r="F123" i="9" s="1"/>
  <c r="B123" i="9"/>
  <c r="D122" i="9"/>
  <c r="E122" i="9" s="1"/>
  <c r="F122" i="9" s="1"/>
  <c r="B122" i="9"/>
  <c r="D121" i="9"/>
  <c r="B121" i="9"/>
  <c r="D120" i="9"/>
  <c r="B120" i="9"/>
  <c r="D119" i="9"/>
  <c r="E119" i="9" s="1"/>
  <c r="F119" i="9" s="1"/>
  <c r="B119" i="9"/>
  <c r="D118" i="9"/>
  <c r="B118" i="9"/>
  <c r="D117" i="9"/>
  <c r="B117" i="9"/>
  <c r="D116" i="9"/>
  <c r="E116" i="9" s="1"/>
  <c r="F116" i="9" s="1"/>
  <c r="B116" i="9"/>
  <c r="D115" i="9"/>
  <c r="E115" i="9" s="1"/>
  <c r="F115" i="9" s="1"/>
  <c r="B115" i="9"/>
  <c r="D114" i="9"/>
  <c r="E114" i="9" s="1"/>
  <c r="F114" i="9" s="1"/>
  <c r="B114" i="9"/>
  <c r="D113" i="9"/>
  <c r="E113" i="9" s="1"/>
  <c r="F113" i="9" s="1"/>
  <c r="B113" i="9"/>
  <c r="D112" i="9"/>
  <c r="B112" i="9"/>
  <c r="D111" i="9"/>
  <c r="E111" i="9" s="1"/>
  <c r="F111" i="9" s="1"/>
  <c r="B111" i="9"/>
  <c r="D110" i="9"/>
  <c r="B110" i="9"/>
  <c r="D109" i="9"/>
  <c r="E109" i="9" s="1"/>
  <c r="F109" i="9" s="1"/>
  <c r="B109" i="9"/>
  <c r="D108" i="9"/>
  <c r="E108" i="9" s="1"/>
  <c r="F108" i="9" s="1"/>
  <c r="B108" i="9"/>
  <c r="D107" i="9"/>
  <c r="E107" i="9" s="1"/>
  <c r="F107" i="9" s="1"/>
  <c r="B107" i="9"/>
  <c r="D106" i="9"/>
  <c r="E106" i="9" s="1"/>
  <c r="F106" i="9" s="1"/>
  <c r="B106" i="9"/>
  <c r="D105" i="9"/>
  <c r="E105" i="9" s="1"/>
  <c r="F105" i="9" s="1"/>
  <c r="B105" i="9"/>
  <c r="D104" i="9"/>
  <c r="E104" i="9" s="1"/>
  <c r="F104" i="9" s="1"/>
  <c r="B104" i="9"/>
  <c r="D103" i="9"/>
  <c r="E103" i="9" s="1"/>
  <c r="F103" i="9" s="1"/>
  <c r="B103" i="9"/>
  <c r="D102" i="9"/>
  <c r="B102" i="9"/>
  <c r="D101" i="9"/>
  <c r="E101" i="9" s="1"/>
  <c r="F101" i="9" s="1"/>
  <c r="B101" i="9"/>
  <c r="D100" i="9"/>
  <c r="B100" i="9"/>
  <c r="D99" i="9"/>
  <c r="E99" i="9" s="1"/>
  <c r="F99" i="9" s="1"/>
  <c r="B99" i="9"/>
  <c r="D98" i="9"/>
  <c r="E98" i="9" s="1"/>
  <c r="F98" i="9" s="1"/>
  <c r="B98" i="9"/>
  <c r="D97" i="9"/>
  <c r="B97" i="9"/>
  <c r="D96" i="9"/>
  <c r="E96" i="9" s="1"/>
  <c r="F96" i="9" s="1"/>
  <c r="B96" i="9"/>
  <c r="D95" i="9"/>
  <c r="B95" i="9"/>
  <c r="D94" i="9"/>
  <c r="E94" i="9" s="1"/>
  <c r="F94" i="9" s="1"/>
  <c r="B94" i="9"/>
  <c r="D93" i="9"/>
  <c r="E93" i="9" s="1"/>
  <c r="F93" i="9" s="1"/>
  <c r="B93" i="9"/>
  <c r="D92" i="9"/>
  <c r="B92" i="9"/>
  <c r="D91" i="9"/>
  <c r="E91" i="9" s="1"/>
  <c r="F91" i="9" s="1"/>
  <c r="B91" i="9"/>
  <c r="D90" i="9"/>
  <c r="E90" i="9" s="1"/>
  <c r="F90" i="9" s="1"/>
  <c r="B90" i="9"/>
  <c r="D89" i="9"/>
  <c r="B89" i="9"/>
  <c r="D88" i="9"/>
  <c r="E88" i="9" s="1"/>
  <c r="F88" i="9" s="1"/>
  <c r="B88" i="9"/>
  <c r="D87" i="9"/>
  <c r="B87" i="9"/>
  <c r="D86" i="9"/>
  <c r="E86" i="9" s="1"/>
  <c r="F86" i="9" s="1"/>
  <c r="B86" i="9"/>
  <c r="D85" i="9"/>
  <c r="B85" i="9"/>
  <c r="D84" i="9"/>
  <c r="E84" i="9" s="1"/>
  <c r="F84" i="9" s="1"/>
  <c r="B84" i="9"/>
  <c r="D83" i="9"/>
  <c r="B83" i="9"/>
  <c r="D82" i="9"/>
  <c r="E82" i="9" s="1"/>
  <c r="F82" i="9" s="1"/>
  <c r="B82" i="9"/>
  <c r="D81" i="9"/>
  <c r="E81" i="9" s="1"/>
  <c r="F81" i="9" s="1"/>
  <c r="B81" i="9"/>
  <c r="D80" i="9"/>
  <c r="B80" i="9"/>
  <c r="D79" i="9"/>
  <c r="E79" i="9" s="1"/>
  <c r="F79" i="9" s="1"/>
  <c r="B79" i="9"/>
  <c r="D78" i="9"/>
  <c r="B78" i="9"/>
  <c r="D77" i="9"/>
  <c r="E77" i="9" s="1"/>
  <c r="F77" i="9" s="1"/>
  <c r="B77" i="9"/>
  <c r="D76" i="9"/>
  <c r="B76" i="9"/>
  <c r="D75" i="9"/>
  <c r="E75" i="9" s="1"/>
  <c r="F75" i="9" s="1"/>
  <c r="B75" i="9"/>
  <c r="D74" i="9"/>
  <c r="E74" i="9" s="1"/>
  <c r="F74" i="9" s="1"/>
  <c r="B74" i="9"/>
  <c r="D73" i="9"/>
  <c r="E73" i="9" s="1"/>
  <c r="F73" i="9" s="1"/>
  <c r="B73" i="9"/>
  <c r="D72" i="9"/>
  <c r="E72" i="9" s="1"/>
  <c r="F72" i="9" s="1"/>
  <c r="B72" i="9"/>
  <c r="D71" i="9"/>
  <c r="E71" i="9" s="1"/>
  <c r="F71" i="9" s="1"/>
  <c r="B71" i="9"/>
  <c r="D70" i="9"/>
  <c r="B70" i="9"/>
  <c r="D69" i="9"/>
  <c r="E69" i="9" s="1"/>
  <c r="F69" i="9" s="1"/>
  <c r="B69" i="9"/>
  <c r="D68" i="9"/>
  <c r="B68" i="9"/>
  <c r="D67" i="9"/>
  <c r="E67" i="9" s="1"/>
  <c r="F67" i="9" s="1"/>
  <c r="B67" i="9"/>
  <c r="D66" i="9"/>
  <c r="B66" i="9"/>
  <c r="C66" i="9" s="1"/>
  <c r="B166" i="8"/>
  <c r="C166" i="8" s="1"/>
  <c r="D165" i="8"/>
  <c r="D166" i="8"/>
  <c r="E166" i="8" s="1"/>
  <c r="B165" i="8"/>
  <c r="D164" i="8"/>
  <c r="B164" i="8"/>
  <c r="D163" i="8"/>
  <c r="B163" i="8"/>
  <c r="D162" i="8"/>
  <c r="E162" i="8" s="1"/>
  <c r="B162" i="8"/>
  <c r="D161" i="8"/>
  <c r="B161" i="8"/>
  <c r="D160" i="8"/>
  <c r="B160" i="8"/>
  <c r="D159" i="8"/>
  <c r="B159" i="8"/>
  <c r="D158" i="8"/>
  <c r="E158" i="8" s="1"/>
  <c r="B158" i="8"/>
  <c r="D157" i="8"/>
  <c r="B157" i="8"/>
  <c r="D156" i="8"/>
  <c r="B156" i="8"/>
  <c r="D155" i="8"/>
  <c r="B155" i="8"/>
  <c r="D154" i="8"/>
  <c r="E154" i="8" s="1"/>
  <c r="B154" i="8"/>
  <c r="D153" i="8"/>
  <c r="B153" i="8"/>
  <c r="D152" i="8"/>
  <c r="B152" i="8"/>
  <c r="D151" i="8"/>
  <c r="B151" i="8"/>
  <c r="D150" i="8"/>
  <c r="E150" i="8" s="1"/>
  <c r="B150" i="8"/>
  <c r="D149" i="8"/>
  <c r="B149" i="8"/>
  <c r="D148" i="8"/>
  <c r="B148" i="8"/>
  <c r="D147" i="8"/>
  <c r="B147" i="8"/>
  <c r="D146" i="8"/>
  <c r="E146" i="8" s="1"/>
  <c r="B146" i="8"/>
  <c r="D145" i="8"/>
  <c r="B145" i="8"/>
  <c r="D144" i="8"/>
  <c r="B144" i="8"/>
  <c r="D143" i="8"/>
  <c r="B143" i="8"/>
  <c r="D142" i="8"/>
  <c r="E142" i="8" s="1"/>
  <c r="B142" i="8"/>
  <c r="D141" i="8"/>
  <c r="B141" i="8"/>
  <c r="D140" i="8"/>
  <c r="B140" i="8"/>
  <c r="D139" i="8"/>
  <c r="B139" i="8"/>
  <c r="D138" i="8"/>
  <c r="B138" i="8"/>
  <c r="D137" i="8"/>
  <c r="B137" i="8"/>
  <c r="D136" i="8"/>
  <c r="E136" i="8" s="1"/>
  <c r="B136" i="8"/>
  <c r="D135" i="8"/>
  <c r="B135" i="8"/>
  <c r="D134" i="8"/>
  <c r="B134" i="8"/>
  <c r="D133" i="8"/>
  <c r="B133" i="8"/>
  <c r="D132" i="8"/>
  <c r="E132" i="8" s="1"/>
  <c r="B132" i="8"/>
  <c r="D131" i="8"/>
  <c r="B131" i="8"/>
  <c r="D130" i="8"/>
  <c r="E130" i="8" s="1"/>
  <c r="B130" i="8"/>
  <c r="D129" i="8"/>
  <c r="B129" i="8"/>
  <c r="D128" i="8"/>
  <c r="E128" i="8" s="1"/>
  <c r="B128" i="8"/>
  <c r="D127" i="8"/>
  <c r="B127" i="8"/>
  <c r="D126" i="8"/>
  <c r="E126" i="8" s="1"/>
  <c r="B126" i="8"/>
  <c r="D125" i="8"/>
  <c r="B125" i="8"/>
  <c r="D124" i="8"/>
  <c r="E124" i="8" s="1"/>
  <c r="B124" i="8"/>
  <c r="D123" i="8"/>
  <c r="B123" i="8"/>
  <c r="D122" i="8"/>
  <c r="B122" i="8"/>
  <c r="D121" i="8"/>
  <c r="B121" i="8"/>
  <c r="D120" i="8"/>
  <c r="E120" i="8" s="1"/>
  <c r="B120" i="8"/>
  <c r="D119" i="8"/>
  <c r="B119" i="8"/>
  <c r="D118" i="8"/>
  <c r="B118" i="8"/>
  <c r="D117" i="8"/>
  <c r="B117" i="8"/>
  <c r="D116" i="8"/>
  <c r="E116" i="8" s="1"/>
  <c r="F116" i="8" s="1"/>
  <c r="B116" i="8"/>
  <c r="D115" i="8"/>
  <c r="E115" i="8" s="1"/>
  <c r="B115" i="8"/>
  <c r="D114" i="8"/>
  <c r="B114" i="8"/>
  <c r="D113" i="8"/>
  <c r="B113" i="8"/>
  <c r="D112" i="8"/>
  <c r="B112" i="8"/>
  <c r="D111" i="8"/>
  <c r="E111" i="8" s="1"/>
  <c r="B111" i="8"/>
  <c r="D110" i="8"/>
  <c r="B110" i="8"/>
  <c r="D109" i="8"/>
  <c r="B109" i="8"/>
  <c r="D108" i="8"/>
  <c r="B108" i="8"/>
  <c r="D107" i="8"/>
  <c r="E107" i="8" s="1"/>
  <c r="B107" i="8"/>
  <c r="D106" i="8"/>
  <c r="B106" i="8"/>
  <c r="D105" i="8"/>
  <c r="B105" i="8"/>
  <c r="D104" i="8"/>
  <c r="B104" i="8"/>
  <c r="D103" i="8"/>
  <c r="E103" i="8" s="1"/>
  <c r="B103" i="8"/>
  <c r="D102" i="8"/>
  <c r="B102" i="8"/>
  <c r="D101" i="8"/>
  <c r="B101" i="8"/>
  <c r="D100" i="8"/>
  <c r="B100" i="8"/>
  <c r="D99" i="8"/>
  <c r="B99" i="8"/>
  <c r="D98" i="8"/>
  <c r="B98" i="8"/>
  <c r="D97" i="8"/>
  <c r="E97" i="8" s="1"/>
  <c r="B97" i="8"/>
  <c r="D96" i="8"/>
  <c r="B96" i="8"/>
  <c r="D95" i="8"/>
  <c r="E95" i="8" s="1"/>
  <c r="B95" i="8"/>
  <c r="D94" i="8"/>
  <c r="B94" i="8"/>
  <c r="D93" i="8"/>
  <c r="E93" i="8" s="1"/>
  <c r="B93" i="8"/>
  <c r="D92" i="8"/>
  <c r="B92" i="8"/>
  <c r="D91" i="8"/>
  <c r="B91" i="8"/>
  <c r="D90" i="8"/>
  <c r="B90" i="8"/>
  <c r="D89" i="8"/>
  <c r="E89" i="8" s="1"/>
  <c r="B89" i="8"/>
  <c r="D88" i="8"/>
  <c r="B88" i="8"/>
  <c r="D87" i="8"/>
  <c r="E87" i="8" s="1"/>
  <c r="B87" i="8"/>
  <c r="D86" i="8"/>
  <c r="B86" i="8"/>
  <c r="D85" i="8"/>
  <c r="E85" i="8" s="1"/>
  <c r="F85" i="8" s="1"/>
  <c r="B85" i="8"/>
  <c r="D84" i="8"/>
  <c r="B84" i="8"/>
  <c r="D83" i="8"/>
  <c r="B83" i="8"/>
  <c r="D82" i="8"/>
  <c r="B82" i="8"/>
  <c r="D81" i="8"/>
  <c r="E81" i="8" s="1"/>
  <c r="F81" i="8" s="1"/>
  <c r="B81" i="8"/>
  <c r="D80" i="8"/>
  <c r="B80" i="8"/>
  <c r="D79" i="8"/>
  <c r="E79" i="8" s="1"/>
  <c r="F79" i="8" s="1"/>
  <c r="B79" i="8"/>
  <c r="D78" i="8"/>
  <c r="B78" i="8"/>
  <c r="D77" i="8"/>
  <c r="E77" i="8" s="1"/>
  <c r="F77" i="8" s="1"/>
  <c r="B77" i="8"/>
  <c r="D76" i="8"/>
  <c r="B76" i="8"/>
  <c r="D75" i="8"/>
  <c r="B75" i="8"/>
  <c r="D74" i="8"/>
  <c r="B74" i="8"/>
  <c r="D73" i="8"/>
  <c r="E73" i="8" s="1"/>
  <c r="F73" i="8" s="1"/>
  <c r="B73" i="8"/>
  <c r="D72" i="8"/>
  <c r="E72" i="8" s="1"/>
  <c r="F72" i="8" s="1"/>
  <c r="B72" i="8"/>
  <c r="D71" i="8"/>
  <c r="B71" i="8"/>
  <c r="D70" i="8"/>
  <c r="E70" i="8" s="1"/>
  <c r="F70" i="8" s="1"/>
  <c r="B70" i="8"/>
  <c r="D69" i="8"/>
  <c r="B69" i="8"/>
  <c r="D68" i="8"/>
  <c r="E68" i="8" s="1"/>
  <c r="F68" i="8" s="1"/>
  <c r="B68" i="8"/>
  <c r="D67" i="8"/>
  <c r="B67" i="8"/>
  <c r="D66" i="8"/>
  <c r="E66" i="8" s="1"/>
  <c r="F66" i="8" s="1"/>
  <c r="B66" i="8"/>
  <c r="C66" i="8" s="1"/>
  <c r="D107" i="7"/>
  <c r="E107" i="7" s="1"/>
  <c r="F107" i="7" s="1"/>
  <c r="C109" i="7"/>
  <c r="D108" i="7"/>
  <c r="D109" i="7"/>
  <c r="C111" i="7"/>
  <c r="D110" i="7"/>
  <c r="D111" i="7"/>
  <c r="E111" i="7" s="1"/>
  <c r="F111" i="7" s="1"/>
  <c r="C113" i="7"/>
  <c r="D112" i="7"/>
  <c r="D113" i="7"/>
  <c r="C115" i="7"/>
  <c r="D114" i="7"/>
  <c r="B116" i="7"/>
  <c r="D115" i="7"/>
  <c r="E115" i="7" s="1"/>
  <c r="F115" i="7" s="1"/>
  <c r="B117" i="7"/>
  <c r="C117" i="7" s="1"/>
  <c r="D116" i="7"/>
  <c r="B118" i="7"/>
  <c r="D117" i="7"/>
  <c r="B119" i="7"/>
  <c r="C119" i="7" s="1"/>
  <c r="D118" i="7"/>
  <c r="B120" i="7"/>
  <c r="D119" i="7"/>
  <c r="E119" i="7" s="1"/>
  <c r="F119" i="7" s="1"/>
  <c r="B121" i="7"/>
  <c r="D120" i="7"/>
  <c r="B122" i="7"/>
  <c r="D121" i="7"/>
  <c r="B123" i="7"/>
  <c r="C123" i="7" s="1"/>
  <c r="D122" i="7"/>
  <c r="B124" i="7"/>
  <c r="D123" i="7"/>
  <c r="B125" i="7"/>
  <c r="D124" i="7"/>
  <c r="B126" i="7"/>
  <c r="D125" i="7"/>
  <c r="E125" i="7" s="1"/>
  <c r="F125" i="7" s="1"/>
  <c r="B127" i="7"/>
  <c r="C127" i="7" s="1"/>
  <c r="D126" i="7"/>
  <c r="B128" i="7"/>
  <c r="D127" i="7"/>
  <c r="E127" i="7" s="1"/>
  <c r="F127" i="7" s="1"/>
  <c r="B129" i="7"/>
  <c r="C129" i="7" s="1"/>
  <c r="D128" i="7"/>
  <c r="B130" i="7"/>
  <c r="D129" i="7"/>
  <c r="B131" i="7"/>
  <c r="C131" i="7" s="1"/>
  <c r="D130" i="7"/>
  <c r="B132" i="7"/>
  <c r="D131" i="7"/>
  <c r="E131" i="7" s="1"/>
  <c r="F131" i="7" s="1"/>
  <c r="B133" i="7"/>
  <c r="C133" i="7" s="1"/>
  <c r="D132" i="7"/>
  <c r="B134" i="7"/>
  <c r="D133" i="7"/>
  <c r="B135" i="7"/>
  <c r="D134" i="7"/>
  <c r="B136" i="7"/>
  <c r="D135" i="7"/>
  <c r="E135" i="7" s="1"/>
  <c r="F135" i="7" s="1"/>
  <c r="B137" i="7"/>
  <c r="C137" i="7" s="1"/>
  <c r="D136" i="7"/>
  <c r="B138" i="7"/>
  <c r="D137" i="7"/>
  <c r="B139" i="7"/>
  <c r="C139" i="7" s="1"/>
  <c r="D138" i="7"/>
  <c r="B140" i="7"/>
  <c r="D139" i="7"/>
  <c r="E139" i="7" s="1"/>
  <c r="F139" i="7" s="1"/>
  <c r="B141" i="7"/>
  <c r="C141" i="7" s="1"/>
  <c r="D140" i="7"/>
  <c r="B142" i="7"/>
  <c r="D141" i="7"/>
  <c r="B143" i="7"/>
  <c r="D142" i="7"/>
  <c r="B144" i="7"/>
  <c r="D143" i="7"/>
  <c r="E143" i="7" s="1"/>
  <c r="F143" i="7" s="1"/>
  <c r="B145" i="7"/>
  <c r="D144" i="7"/>
  <c r="B146" i="7"/>
  <c r="D145" i="7"/>
  <c r="E145" i="7" s="1"/>
  <c r="F145" i="7" s="1"/>
  <c r="B147" i="7"/>
  <c r="C147" i="7" s="1"/>
  <c r="D146" i="7"/>
  <c r="B148" i="7"/>
  <c r="D147" i="7"/>
  <c r="B149" i="7"/>
  <c r="D148" i="7"/>
  <c r="B150" i="7"/>
  <c r="D149" i="7"/>
  <c r="E149" i="7" s="1"/>
  <c r="F149" i="7" s="1"/>
  <c r="B151" i="7"/>
  <c r="D150" i="7"/>
  <c r="B152" i="7"/>
  <c r="D151" i="7"/>
  <c r="B153" i="7"/>
  <c r="D152" i="7"/>
  <c r="B154" i="7"/>
  <c r="D153" i="7"/>
  <c r="E153" i="7" s="1"/>
  <c r="F153" i="7" s="1"/>
  <c r="B155" i="7"/>
  <c r="C155" i="7" s="1"/>
  <c r="D154" i="7"/>
  <c r="B156" i="7"/>
  <c r="D155" i="7"/>
  <c r="E155" i="7" s="1"/>
  <c r="F155" i="7" s="1"/>
  <c r="B157" i="7"/>
  <c r="C157" i="7" s="1"/>
  <c r="D156" i="7"/>
  <c r="B158" i="7"/>
  <c r="D157" i="7"/>
  <c r="B159" i="7"/>
  <c r="C159" i="7" s="1"/>
  <c r="D158" i="7"/>
  <c r="B160" i="7"/>
  <c r="D159" i="7"/>
  <c r="E159" i="7" s="1"/>
  <c r="F159" i="7" s="1"/>
  <c r="B161" i="7"/>
  <c r="C161" i="7" s="1"/>
  <c r="D160" i="7"/>
  <c r="B162" i="7"/>
  <c r="D161" i="7"/>
  <c r="B163" i="7"/>
  <c r="C163" i="7" s="1"/>
  <c r="D162" i="7"/>
  <c r="B164" i="7"/>
  <c r="D163" i="7"/>
  <c r="E163" i="7" s="1"/>
  <c r="F163" i="7" s="1"/>
  <c r="B165" i="7"/>
  <c r="D164" i="7"/>
  <c r="B166" i="7"/>
  <c r="D165" i="7"/>
  <c r="E165" i="7" s="1"/>
  <c r="F165" i="7" s="1"/>
  <c r="H66" i="7"/>
  <c r="D166" i="7"/>
  <c r="E166" i="7" s="1"/>
  <c r="F166" i="7" s="1"/>
  <c r="C107" i="7"/>
  <c r="G92" i="8" l="1"/>
  <c r="G121" i="9"/>
  <c r="G125" i="9"/>
  <c r="G126" i="9"/>
  <c r="G138" i="9"/>
  <c r="G135" i="8"/>
  <c r="G139" i="8"/>
  <c r="G141" i="8"/>
  <c r="G110" i="9"/>
  <c r="G154" i="7"/>
  <c r="G126" i="7"/>
  <c r="G78" i="9"/>
  <c r="G161" i="9"/>
  <c r="G79" i="9"/>
  <c r="G81" i="9"/>
  <c r="G83" i="9"/>
  <c r="G87" i="9"/>
  <c r="G95" i="9"/>
  <c r="G76" i="8"/>
  <c r="G114" i="8"/>
  <c r="G157" i="7"/>
  <c r="G155" i="7"/>
  <c r="G147" i="7"/>
  <c r="G141" i="7"/>
  <c r="G137" i="7"/>
  <c r="G129" i="7"/>
  <c r="G127" i="7"/>
  <c r="I85" i="9"/>
  <c r="I87" i="8"/>
  <c r="I71" i="8"/>
  <c r="I95" i="8"/>
  <c r="I79" i="8"/>
  <c r="I67" i="8"/>
  <c r="I91" i="8"/>
  <c r="I75" i="8"/>
  <c r="I83" i="8"/>
  <c r="I66" i="8"/>
  <c r="G136" i="9"/>
  <c r="G165" i="9"/>
  <c r="G75" i="9"/>
  <c r="G93" i="9"/>
  <c r="G102" i="9"/>
  <c r="G135" i="9"/>
  <c r="G159" i="9"/>
  <c r="G164" i="9"/>
  <c r="G73" i="9"/>
  <c r="G88" i="9"/>
  <c r="G90" i="9"/>
  <c r="G101" i="9"/>
  <c r="G103" i="9"/>
  <c r="G111" i="9"/>
  <c r="G129" i="9"/>
  <c r="G131" i="9"/>
  <c r="G149" i="9"/>
  <c r="G153" i="9"/>
  <c r="G157" i="9"/>
  <c r="G159" i="8"/>
  <c r="G163" i="8"/>
  <c r="G119" i="8"/>
  <c r="G123" i="8"/>
  <c r="G153" i="8"/>
  <c r="G157" i="8"/>
  <c r="G84" i="8"/>
  <c r="G100" i="8"/>
  <c r="G102" i="8"/>
  <c r="G122" i="7"/>
  <c r="G118" i="7"/>
  <c r="G113" i="7"/>
  <c r="G68" i="9"/>
  <c r="G77" i="9"/>
  <c r="G84" i="9"/>
  <c r="G113" i="9"/>
  <c r="G118" i="9"/>
  <c r="E130" i="9"/>
  <c r="F130" i="9" s="1"/>
  <c r="G141" i="9"/>
  <c r="G151" i="9"/>
  <c r="G155" i="9"/>
  <c r="G163" i="9"/>
  <c r="E148" i="9"/>
  <c r="F148" i="9" s="1"/>
  <c r="G86" i="9"/>
  <c r="G96" i="9"/>
  <c r="G98" i="9"/>
  <c r="G109" i="9"/>
  <c r="G137" i="9"/>
  <c r="G145" i="9"/>
  <c r="E75" i="8"/>
  <c r="F75" i="8" s="1"/>
  <c r="E83" i="8"/>
  <c r="F83" i="8" s="1"/>
  <c r="E91" i="8"/>
  <c r="F91" i="8" s="1"/>
  <c r="E99" i="8"/>
  <c r="F99" i="8" s="1"/>
  <c r="E118" i="8"/>
  <c r="F118" i="8" s="1"/>
  <c r="E134" i="8"/>
  <c r="F134" i="8" s="1"/>
  <c r="G151" i="8"/>
  <c r="G80" i="8"/>
  <c r="G88" i="8"/>
  <c r="G96" i="8"/>
  <c r="E101" i="8"/>
  <c r="F101" i="8" s="1"/>
  <c r="G106" i="8"/>
  <c r="E122" i="8"/>
  <c r="F122" i="8" s="1"/>
  <c r="G127" i="8"/>
  <c r="E138" i="8"/>
  <c r="F138" i="8" s="1"/>
  <c r="G143" i="8"/>
  <c r="G145" i="8"/>
  <c r="G155" i="8"/>
  <c r="G161" i="8"/>
  <c r="G71" i="8"/>
  <c r="G110" i="8"/>
  <c r="G131" i="8"/>
  <c r="G147" i="8"/>
  <c r="G149" i="8"/>
  <c r="G165" i="8"/>
  <c r="G166" i="8"/>
  <c r="E121" i="7"/>
  <c r="F121" i="7" s="1"/>
  <c r="G158" i="7"/>
  <c r="I150" i="7"/>
  <c r="G117" i="7"/>
  <c r="G150" i="7"/>
  <c r="G148" i="7"/>
  <c r="G142" i="7"/>
  <c r="G138" i="7"/>
  <c r="G130" i="7"/>
  <c r="G114" i="7"/>
  <c r="I122" i="7"/>
  <c r="C112" i="7"/>
  <c r="I111" i="7"/>
  <c r="C110" i="7"/>
  <c r="I109" i="7"/>
  <c r="I96" i="7"/>
  <c r="I94" i="7"/>
  <c r="I92" i="7"/>
  <c r="I87" i="7"/>
  <c r="I85" i="7"/>
  <c r="I83" i="7"/>
  <c r="I81" i="7"/>
  <c r="I74" i="7"/>
  <c r="I72" i="7"/>
  <c r="I70" i="7"/>
  <c r="J69" i="8"/>
  <c r="J74" i="8"/>
  <c r="J78" i="8"/>
  <c r="J82" i="8"/>
  <c r="J86" i="8"/>
  <c r="J90" i="8"/>
  <c r="J94" i="8"/>
  <c r="J98" i="8"/>
  <c r="J102" i="8"/>
  <c r="J110" i="8"/>
  <c r="J121" i="8"/>
  <c r="J129" i="8"/>
  <c r="J137" i="8"/>
  <c r="J145" i="8"/>
  <c r="J153" i="8"/>
  <c r="J161" i="8"/>
  <c r="C67" i="9"/>
  <c r="J66" i="9"/>
  <c r="C85" i="9"/>
  <c r="J84" i="9"/>
  <c r="C89" i="9"/>
  <c r="J88" i="9"/>
  <c r="C97" i="9"/>
  <c r="J96" i="9"/>
  <c r="C114" i="9"/>
  <c r="J113" i="9"/>
  <c r="C124" i="9"/>
  <c r="J123" i="9"/>
  <c r="C140" i="9"/>
  <c r="J139" i="9"/>
  <c r="C148" i="9"/>
  <c r="J147" i="9"/>
  <c r="G162" i="9"/>
  <c r="E161" i="9"/>
  <c r="F161" i="9" s="1"/>
  <c r="I146" i="9"/>
  <c r="I121" i="9"/>
  <c r="I105" i="9"/>
  <c r="I89" i="9"/>
  <c r="I73" i="9"/>
  <c r="I134" i="9"/>
  <c r="I113" i="9"/>
  <c r="I97" i="9"/>
  <c r="I81" i="9"/>
  <c r="C151" i="7"/>
  <c r="G161" i="7"/>
  <c r="C160" i="7"/>
  <c r="I159" i="7"/>
  <c r="C158" i="7"/>
  <c r="I157" i="7"/>
  <c r="I155" i="7"/>
  <c r="G152" i="7"/>
  <c r="C149" i="7"/>
  <c r="I148" i="7"/>
  <c r="I146" i="7"/>
  <c r="C145" i="7"/>
  <c r="I144" i="7"/>
  <c r="I142" i="7"/>
  <c r="I140" i="7"/>
  <c r="I138" i="7"/>
  <c r="I136" i="7"/>
  <c r="G133" i="7"/>
  <c r="C132" i="7"/>
  <c r="I131" i="7"/>
  <c r="C130" i="7"/>
  <c r="I129" i="7"/>
  <c r="C128" i="7"/>
  <c r="I127" i="7"/>
  <c r="G124" i="7"/>
  <c r="C121" i="7"/>
  <c r="I120" i="7"/>
  <c r="I118" i="7"/>
  <c r="I116" i="7"/>
  <c r="I114" i="7"/>
  <c r="I112" i="7"/>
  <c r="G109" i="7"/>
  <c r="C108" i="7"/>
  <c r="I107" i="7"/>
  <c r="I105" i="7"/>
  <c r="I103" i="7"/>
  <c r="I101" i="7"/>
  <c r="I99" i="7"/>
  <c r="I90" i="7"/>
  <c r="I88" i="7"/>
  <c r="I79" i="7"/>
  <c r="I77" i="7"/>
  <c r="I68" i="7"/>
  <c r="I66" i="7"/>
  <c r="G67" i="8"/>
  <c r="G68" i="8"/>
  <c r="J68" i="8"/>
  <c r="G72" i="8"/>
  <c r="J73" i="8"/>
  <c r="G77" i="8"/>
  <c r="J77" i="8"/>
  <c r="G81" i="8"/>
  <c r="J81" i="8"/>
  <c r="G85" i="8"/>
  <c r="J85" i="8"/>
  <c r="G89" i="8"/>
  <c r="J89" i="8"/>
  <c r="G93" i="8"/>
  <c r="J93" i="8"/>
  <c r="G97" i="8"/>
  <c r="J97" i="8"/>
  <c r="G101" i="8"/>
  <c r="J104" i="8"/>
  <c r="E109" i="8"/>
  <c r="F109" i="8" s="1"/>
  <c r="J112" i="8"/>
  <c r="J115" i="8"/>
  <c r="J123" i="8"/>
  <c r="J131" i="8"/>
  <c r="J139" i="8"/>
  <c r="E144" i="8"/>
  <c r="F144" i="8" s="1"/>
  <c r="J147" i="8"/>
  <c r="E152" i="8"/>
  <c r="F152" i="8" s="1"/>
  <c r="J155" i="8"/>
  <c r="E160" i="8"/>
  <c r="F160" i="8" s="1"/>
  <c r="J163" i="8"/>
  <c r="C69" i="9"/>
  <c r="J68" i="9"/>
  <c r="C72" i="9"/>
  <c r="J71" i="9"/>
  <c r="C76" i="9"/>
  <c r="J75" i="9"/>
  <c r="C80" i="9"/>
  <c r="J79" i="9"/>
  <c r="C92" i="9"/>
  <c r="J91" i="9"/>
  <c r="C100" i="9"/>
  <c r="J99" i="9"/>
  <c r="C104" i="9"/>
  <c r="J103" i="9"/>
  <c r="C108" i="9"/>
  <c r="J107" i="9"/>
  <c r="C112" i="9"/>
  <c r="J111" i="9"/>
  <c r="J116" i="9"/>
  <c r="J119" i="9"/>
  <c r="G123" i="9"/>
  <c r="C128" i="9"/>
  <c r="J127" i="9"/>
  <c r="C134" i="9"/>
  <c r="J133" i="9"/>
  <c r="C142" i="9"/>
  <c r="J141" i="9"/>
  <c r="C150" i="9"/>
  <c r="J149" i="9"/>
  <c r="C154" i="9"/>
  <c r="J153" i="9"/>
  <c r="C158" i="9"/>
  <c r="J157" i="9"/>
  <c r="I93" i="9"/>
  <c r="I125" i="9"/>
  <c r="C166" i="7"/>
  <c r="I165" i="7"/>
  <c r="I166" i="7"/>
  <c r="C164" i="7"/>
  <c r="I163" i="7"/>
  <c r="C162" i="7"/>
  <c r="I161" i="7"/>
  <c r="C153" i="7"/>
  <c r="I152" i="7"/>
  <c r="C136" i="7"/>
  <c r="I135" i="7"/>
  <c r="C134" i="7"/>
  <c r="I133" i="7"/>
  <c r="C125" i="7"/>
  <c r="I124" i="7"/>
  <c r="G166" i="7"/>
  <c r="C165" i="7"/>
  <c r="I164" i="7"/>
  <c r="I162" i="7"/>
  <c r="I160" i="7"/>
  <c r="C154" i="7"/>
  <c r="I153" i="7"/>
  <c r="C152" i="7"/>
  <c r="I151" i="7"/>
  <c r="G136" i="7"/>
  <c r="I134" i="7"/>
  <c r="I132" i="7"/>
  <c r="C126" i="7"/>
  <c r="I125" i="7"/>
  <c r="C124" i="7"/>
  <c r="I123" i="7"/>
  <c r="G112" i="7"/>
  <c r="I110" i="7"/>
  <c r="I108" i="7"/>
  <c r="I97" i="7"/>
  <c r="I95" i="7"/>
  <c r="I93" i="7"/>
  <c r="I86" i="7"/>
  <c r="I84" i="7"/>
  <c r="I82" i="7"/>
  <c r="I80" i="7"/>
  <c r="I75" i="7"/>
  <c r="I73" i="7"/>
  <c r="I71" i="7"/>
  <c r="J67" i="8"/>
  <c r="J71" i="8"/>
  <c r="J72" i="8"/>
  <c r="J76" i="8"/>
  <c r="J80" i="8"/>
  <c r="J84" i="8"/>
  <c r="J88" i="8"/>
  <c r="J92" i="8"/>
  <c r="J96" i="8"/>
  <c r="J100" i="8"/>
  <c r="J103" i="8"/>
  <c r="G104" i="8"/>
  <c r="J106" i="8"/>
  <c r="J114" i="8"/>
  <c r="J117" i="8"/>
  <c r="J125" i="8"/>
  <c r="J133" i="8"/>
  <c r="J141" i="8"/>
  <c r="J149" i="8"/>
  <c r="J157" i="8"/>
  <c r="C71" i="9"/>
  <c r="J70" i="9"/>
  <c r="C83" i="9"/>
  <c r="J82" i="9"/>
  <c r="G85" i="9"/>
  <c r="C87" i="9"/>
  <c r="J86" i="9"/>
  <c r="G89" i="9"/>
  <c r="C95" i="9"/>
  <c r="J94" i="9"/>
  <c r="G97" i="9"/>
  <c r="G114" i="9"/>
  <c r="C116" i="9"/>
  <c r="J115" i="9"/>
  <c r="C119" i="9"/>
  <c r="J118" i="9"/>
  <c r="C122" i="9"/>
  <c r="J121" i="9"/>
  <c r="C130" i="9"/>
  <c r="J129" i="9"/>
  <c r="C138" i="9"/>
  <c r="J137" i="9"/>
  <c r="C144" i="9"/>
  <c r="J143" i="9"/>
  <c r="J166" i="9"/>
  <c r="J165" i="9"/>
  <c r="C166" i="9"/>
  <c r="I69" i="9"/>
  <c r="I101" i="9"/>
  <c r="I126" i="9"/>
  <c r="C143" i="7"/>
  <c r="C135" i="7"/>
  <c r="G162" i="7"/>
  <c r="G160" i="7"/>
  <c r="I158" i="7"/>
  <c r="I156" i="7"/>
  <c r="I154" i="7"/>
  <c r="G151" i="7"/>
  <c r="C150" i="7"/>
  <c r="I149" i="7"/>
  <c r="C148" i="7"/>
  <c r="I147" i="7"/>
  <c r="C146" i="7"/>
  <c r="I145" i="7"/>
  <c r="G144" i="7"/>
  <c r="I143" i="7"/>
  <c r="C142" i="7"/>
  <c r="I141" i="7"/>
  <c r="C140" i="7"/>
  <c r="I139" i="7"/>
  <c r="C138" i="7"/>
  <c r="I137" i="7"/>
  <c r="G134" i="7"/>
  <c r="G132" i="7"/>
  <c r="I130" i="7"/>
  <c r="I128" i="7"/>
  <c r="I126" i="7"/>
  <c r="G123" i="7"/>
  <c r="C122" i="7"/>
  <c r="I121" i="7"/>
  <c r="C120" i="7"/>
  <c r="I119" i="7"/>
  <c r="C118" i="7"/>
  <c r="I117" i="7"/>
  <c r="C116" i="7"/>
  <c r="I115" i="7"/>
  <c r="C114" i="7"/>
  <c r="I113" i="7"/>
  <c r="G110" i="7"/>
  <c r="G108" i="7"/>
  <c r="I106" i="7"/>
  <c r="I104" i="7"/>
  <c r="I102" i="7"/>
  <c r="I100" i="7"/>
  <c r="I98" i="7"/>
  <c r="I91" i="7"/>
  <c r="I89" i="7"/>
  <c r="I78" i="7"/>
  <c r="I76" i="7"/>
  <c r="I69" i="7"/>
  <c r="I67" i="7"/>
  <c r="J66" i="8"/>
  <c r="G69" i="8"/>
  <c r="G70" i="8"/>
  <c r="J70" i="8"/>
  <c r="G74" i="8"/>
  <c r="G75" i="8"/>
  <c r="J75" i="8"/>
  <c r="G78" i="8"/>
  <c r="G79" i="8"/>
  <c r="J79" i="8"/>
  <c r="G82" i="8"/>
  <c r="G83" i="8"/>
  <c r="J83" i="8"/>
  <c r="G86" i="8"/>
  <c r="G87" i="8"/>
  <c r="J87" i="8"/>
  <c r="G90" i="8"/>
  <c r="G91" i="8"/>
  <c r="J91" i="8"/>
  <c r="G94" i="8"/>
  <c r="G95" i="8"/>
  <c r="J95" i="8"/>
  <c r="G98" i="8"/>
  <c r="G99" i="8"/>
  <c r="J99" i="8"/>
  <c r="G103" i="8"/>
  <c r="E105" i="8"/>
  <c r="F105" i="8" s="1"/>
  <c r="J108" i="8"/>
  <c r="E113" i="8"/>
  <c r="F113" i="8" s="1"/>
  <c r="J119" i="8"/>
  <c r="J127" i="8"/>
  <c r="J135" i="8"/>
  <c r="E140" i="8"/>
  <c r="F140" i="8" s="1"/>
  <c r="J143" i="8"/>
  <c r="E148" i="8"/>
  <c r="F148" i="8" s="1"/>
  <c r="J151" i="8"/>
  <c r="E156" i="8"/>
  <c r="F156" i="8" s="1"/>
  <c r="J159" i="8"/>
  <c r="E164" i="8"/>
  <c r="F164" i="8" s="1"/>
  <c r="G70" i="9"/>
  <c r="G74" i="9"/>
  <c r="J73" i="9"/>
  <c r="G76" i="9"/>
  <c r="C78" i="9"/>
  <c r="J77" i="9"/>
  <c r="G80" i="9"/>
  <c r="G92" i="9"/>
  <c r="G100" i="9"/>
  <c r="C102" i="9"/>
  <c r="J101" i="9"/>
  <c r="G104" i="9"/>
  <c r="C106" i="9"/>
  <c r="J105" i="9"/>
  <c r="C110" i="9"/>
  <c r="J109" i="9"/>
  <c r="G112" i="9"/>
  <c r="E117" i="9"/>
  <c r="F117" i="9" s="1"/>
  <c r="E120" i="9"/>
  <c r="F120" i="9" s="1"/>
  <c r="C126" i="9"/>
  <c r="J125" i="9"/>
  <c r="E128" i="9"/>
  <c r="F128" i="9" s="1"/>
  <c r="C132" i="9"/>
  <c r="J131" i="9"/>
  <c r="C136" i="9"/>
  <c r="J135" i="9"/>
  <c r="C146" i="9"/>
  <c r="J145" i="9"/>
  <c r="C152" i="9"/>
  <c r="J151" i="9"/>
  <c r="C156" i="9"/>
  <c r="J155" i="9"/>
  <c r="G160" i="9"/>
  <c r="C161" i="9"/>
  <c r="J160" i="9"/>
  <c r="C165" i="9"/>
  <c r="J164" i="9"/>
  <c r="I77" i="9"/>
  <c r="I109" i="9"/>
  <c r="G107" i="8"/>
  <c r="J107" i="8"/>
  <c r="G111" i="8"/>
  <c r="J111" i="8"/>
  <c r="G115" i="8"/>
  <c r="G116" i="8"/>
  <c r="J116" i="8"/>
  <c r="G120" i="8"/>
  <c r="J120" i="8"/>
  <c r="G124" i="8"/>
  <c r="J124" i="8"/>
  <c r="G128" i="8"/>
  <c r="J128" i="8"/>
  <c r="G132" i="8"/>
  <c r="J132" i="8"/>
  <c r="G136" i="8"/>
  <c r="J136" i="8"/>
  <c r="G140" i="8"/>
  <c r="J140" i="8"/>
  <c r="G144" i="8"/>
  <c r="J144" i="8"/>
  <c r="G148" i="8"/>
  <c r="J148" i="8"/>
  <c r="G152" i="8"/>
  <c r="J152" i="8"/>
  <c r="G156" i="8"/>
  <c r="J156" i="8"/>
  <c r="G160" i="8"/>
  <c r="J160" i="8"/>
  <c r="G164" i="8"/>
  <c r="J164" i="8"/>
  <c r="J166" i="8"/>
  <c r="J165" i="8"/>
  <c r="G67" i="9"/>
  <c r="C68" i="9"/>
  <c r="J67" i="9"/>
  <c r="G71" i="9"/>
  <c r="C75" i="9"/>
  <c r="J74" i="9"/>
  <c r="C79" i="9"/>
  <c r="J78" i="9"/>
  <c r="C84" i="9"/>
  <c r="J83" i="9"/>
  <c r="C88" i="9"/>
  <c r="J87" i="9"/>
  <c r="C93" i="9"/>
  <c r="J92" i="9"/>
  <c r="J93" i="9"/>
  <c r="C98" i="9"/>
  <c r="J97" i="9"/>
  <c r="J98" i="9"/>
  <c r="C103" i="9"/>
  <c r="J102" i="9"/>
  <c r="G105" i="9"/>
  <c r="J104" i="9"/>
  <c r="C107" i="9"/>
  <c r="J106" i="9"/>
  <c r="C111" i="9"/>
  <c r="J110" i="9"/>
  <c r="G116" i="9"/>
  <c r="C118" i="9"/>
  <c r="J117" i="9"/>
  <c r="G122" i="9"/>
  <c r="C125" i="9"/>
  <c r="J124" i="9"/>
  <c r="G127" i="9"/>
  <c r="J126" i="9"/>
  <c r="G130" i="9"/>
  <c r="C131" i="9"/>
  <c r="J130" i="9"/>
  <c r="C133" i="9"/>
  <c r="J132" i="9"/>
  <c r="C137" i="9"/>
  <c r="J136" i="9"/>
  <c r="C139" i="9"/>
  <c r="J138" i="9"/>
  <c r="G142" i="9"/>
  <c r="C143" i="9"/>
  <c r="J142" i="9"/>
  <c r="G146" i="9"/>
  <c r="C147" i="9"/>
  <c r="J146" i="9"/>
  <c r="G150" i="9"/>
  <c r="G152" i="9"/>
  <c r="G154" i="9"/>
  <c r="G156" i="9"/>
  <c r="G158" i="9"/>
  <c r="G166" i="9"/>
  <c r="J101" i="8"/>
  <c r="G105" i="8"/>
  <c r="J105" i="8"/>
  <c r="G108" i="8"/>
  <c r="G109" i="8"/>
  <c r="J109" i="8"/>
  <c r="G112" i="8"/>
  <c r="G113" i="8"/>
  <c r="J113" i="8"/>
  <c r="G117" i="8"/>
  <c r="G118" i="8"/>
  <c r="J118" i="8"/>
  <c r="G121" i="8"/>
  <c r="G122" i="8"/>
  <c r="J122" i="8"/>
  <c r="G125" i="8"/>
  <c r="G126" i="8"/>
  <c r="J126" i="8"/>
  <c r="G129" i="8"/>
  <c r="G130" i="8"/>
  <c r="J130" i="8"/>
  <c r="G133" i="8"/>
  <c r="G134" i="8"/>
  <c r="J134" i="8"/>
  <c r="G137" i="8"/>
  <c r="G138" i="8"/>
  <c r="J138" i="8"/>
  <c r="G142" i="8"/>
  <c r="J142" i="8"/>
  <c r="G146" i="8"/>
  <c r="J146" i="8"/>
  <c r="G150" i="8"/>
  <c r="J150" i="8"/>
  <c r="G154" i="8"/>
  <c r="J154" i="8"/>
  <c r="G158" i="8"/>
  <c r="J158" i="8"/>
  <c r="G162" i="8"/>
  <c r="J162" i="8"/>
  <c r="G69" i="9"/>
  <c r="C70" i="9"/>
  <c r="J69" i="9"/>
  <c r="C73" i="9"/>
  <c r="J72" i="9"/>
  <c r="C77" i="9"/>
  <c r="J76" i="9"/>
  <c r="C81" i="9"/>
  <c r="J80" i="9"/>
  <c r="J81" i="9"/>
  <c r="C86" i="9"/>
  <c r="J85" i="9"/>
  <c r="C90" i="9"/>
  <c r="J89" i="9"/>
  <c r="J90" i="9"/>
  <c r="C96" i="9"/>
  <c r="J95" i="9"/>
  <c r="C101" i="9"/>
  <c r="J100" i="9"/>
  <c r="G106" i="9"/>
  <c r="G107" i="9"/>
  <c r="C109" i="9"/>
  <c r="J108" i="9"/>
  <c r="C113" i="9"/>
  <c r="J112" i="9"/>
  <c r="C115" i="9"/>
  <c r="J114" i="9"/>
  <c r="G119" i="9"/>
  <c r="C121" i="9"/>
  <c r="J120" i="9"/>
  <c r="C123" i="9"/>
  <c r="J122" i="9"/>
  <c r="G128" i="9"/>
  <c r="C129" i="9"/>
  <c r="J128" i="9"/>
  <c r="G132" i="9"/>
  <c r="G133" i="9"/>
  <c r="C135" i="9"/>
  <c r="J134" i="9"/>
  <c r="G140" i="9"/>
  <c r="C141" i="9"/>
  <c r="J140" i="9"/>
  <c r="G143" i="9"/>
  <c r="G144" i="9"/>
  <c r="C145" i="9"/>
  <c r="J144" i="9"/>
  <c r="G147" i="9"/>
  <c r="G148" i="9"/>
  <c r="C149" i="9"/>
  <c r="J148" i="9"/>
  <c r="C151" i="9"/>
  <c r="J150" i="9"/>
  <c r="C153" i="9"/>
  <c r="J152" i="9"/>
  <c r="C155" i="9"/>
  <c r="J154" i="9"/>
  <c r="C157" i="9"/>
  <c r="J156" i="9"/>
  <c r="C159" i="9"/>
  <c r="J158" i="9"/>
  <c r="C160" i="9"/>
  <c r="J159" i="9"/>
  <c r="C162" i="9"/>
  <c r="J161" i="9"/>
  <c r="C163" i="9"/>
  <c r="J162" i="9"/>
  <c r="C164" i="9"/>
  <c r="J163" i="9"/>
  <c r="I151" i="9"/>
  <c r="I142" i="9"/>
  <c r="I159" i="9"/>
  <c r="I130" i="9"/>
  <c r="I138" i="9"/>
  <c r="I147" i="9"/>
  <c r="I155" i="9"/>
  <c r="I163" i="9"/>
  <c r="I93" i="8"/>
  <c r="I89" i="8"/>
  <c r="I85" i="8"/>
  <c r="I81" i="8"/>
  <c r="I77" i="8"/>
  <c r="I73" i="8"/>
  <c r="I69" i="8"/>
  <c r="I67" i="9"/>
  <c r="I71" i="9"/>
  <c r="I75" i="9"/>
  <c r="I79" i="9"/>
  <c r="I83" i="9"/>
  <c r="I87" i="9"/>
  <c r="I91" i="9"/>
  <c r="I95" i="9"/>
  <c r="I99" i="9"/>
  <c r="I103" i="9"/>
  <c r="I107" i="9"/>
  <c r="I111" i="9"/>
  <c r="I115" i="9"/>
  <c r="I119" i="9"/>
  <c r="I123" i="9"/>
  <c r="I128" i="9"/>
  <c r="I132" i="9"/>
  <c r="I136" i="9"/>
  <c r="I140" i="9"/>
  <c r="I144" i="9"/>
  <c r="I149" i="9"/>
  <c r="I153" i="9"/>
  <c r="I157" i="9"/>
  <c r="I161" i="9"/>
  <c r="I165" i="9"/>
  <c r="I96" i="8"/>
  <c r="I94" i="8"/>
  <c r="I92" i="8"/>
  <c r="I90" i="8"/>
  <c r="I88" i="8"/>
  <c r="I86" i="8"/>
  <c r="I84" i="8"/>
  <c r="I82" i="8"/>
  <c r="I80" i="8"/>
  <c r="I78" i="8"/>
  <c r="I76" i="8"/>
  <c r="I74" i="8"/>
  <c r="I72" i="8"/>
  <c r="I70" i="8"/>
  <c r="G116" i="7"/>
  <c r="H75" i="7"/>
  <c r="G146" i="7"/>
  <c r="G140" i="7"/>
  <c r="E161" i="7"/>
  <c r="F161" i="7" s="1"/>
  <c r="E157" i="7"/>
  <c r="F157" i="7" s="1"/>
  <c r="E151" i="7"/>
  <c r="F151" i="7" s="1"/>
  <c r="E147" i="7"/>
  <c r="F147" i="7" s="1"/>
  <c r="E141" i="7"/>
  <c r="F141" i="7" s="1"/>
  <c r="E137" i="7"/>
  <c r="F137" i="7" s="1"/>
  <c r="E133" i="7"/>
  <c r="F133" i="7" s="1"/>
  <c r="E129" i="7"/>
  <c r="F129" i="7" s="1"/>
  <c r="E123" i="7"/>
  <c r="F123" i="7" s="1"/>
  <c r="E117" i="7"/>
  <c r="F117" i="7" s="1"/>
  <c r="E113" i="7"/>
  <c r="F113" i="7" s="1"/>
  <c r="E109" i="7"/>
  <c r="F109" i="7" s="1"/>
  <c r="G165" i="7"/>
  <c r="G163" i="7"/>
  <c r="G159" i="7"/>
  <c r="G156" i="7"/>
  <c r="G153" i="7"/>
  <c r="G149" i="7"/>
  <c r="G145" i="7"/>
  <c r="G143" i="7"/>
  <c r="G139" i="7"/>
  <c r="G135" i="7"/>
  <c r="G131" i="7"/>
  <c r="G125" i="7"/>
  <c r="G121" i="7"/>
  <c r="G119" i="7"/>
  <c r="G115" i="7"/>
  <c r="G111" i="7"/>
  <c r="G107" i="7"/>
  <c r="E66" i="9"/>
  <c r="F66" i="9" s="1"/>
  <c r="E68" i="9"/>
  <c r="F68" i="9" s="1"/>
  <c r="E70" i="9"/>
  <c r="F70" i="9" s="1"/>
  <c r="E76" i="9"/>
  <c r="F76" i="9" s="1"/>
  <c r="E78" i="9"/>
  <c r="F78" i="9" s="1"/>
  <c r="E80" i="9"/>
  <c r="F80" i="9" s="1"/>
  <c r="G82" i="9"/>
  <c r="E83" i="9"/>
  <c r="F83" i="9" s="1"/>
  <c r="E85" i="9"/>
  <c r="F85" i="9" s="1"/>
  <c r="E87" i="9"/>
  <c r="F87" i="9" s="1"/>
  <c r="E89" i="9"/>
  <c r="F89" i="9" s="1"/>
  <c r="G91" i="9"/>
  <c r="E92" i="9"/>
  <c r="F92" i="9" s="1"/>
  <c r="G94" i="9"/>
  <c r="E95" i="9"/>
  <c r="F95" i="9" s="1"/>
  <c r="E97" i="9"/>
  <c r="F97" i="9" s="1"/>
  <c r="G99" i="9"/>
  <c r="E100" i="9"/>
  <c r="F100" i="9" s="1"/>
  <c r="E102" i="9"/>
  <c r="F102" i="9" s="1"/>
  <c r="E110" i="9"/>
  <c r="F110" i="9" s="1"/>
  <c r="E112" i="9"/>
  <c r="F112" i="9" s="1"/>
  <c r="G117" i="9"/>
  <c r="E118" i="9"/>
  <c r="F118" i="9" s="1"/>
  <c r="G120" i="9"/>
  <c r="E121" i="9"/>
  <c r="F121" i="9" s="1"/>
  <c r="E129" i="9"/>
  <c r="F129" i="9" s="1"/>
  <c r="E131" i="9"/>
  <c r="F131" i="9" s="1"/>
  <c r="E136" i="9"/>
  <c r="F136" i="9" s="1"/>
  <c r="E141" i="9"/>
  <c r="F141" i="9" s="1"/>
  <c r="E143" i="9"/>
  <c r="F143" i="9" s="1"/>
  <c r="E145" i="9"/>
  <c r="F145" i="9" s="1"/>
  <c r="E147" i="9"/>
  <c r="F147" i="9" s="1"/>
  <c r="E149" i="9"/>
  <c r="F149" i="9" s="1"/>
  <c r="E117" i="8"/>
  <c r="E119" i="8"/>
  <c r="F120" i="8"/>
  <c r="E121" i="8"/>
  <c r="E123" i="8"/>
  <c r="F124" i="8"/>
  <c r="E125" i="8"/>
  <c r="F126" i="8"/>
  <c r="E127" i="8"/>
  <c r="F128" i="8"/>
  <c r="E129" i="8"/>
  <c r="F130" i="8"/>
  <c r="E131" i="8"/>
  <c r="F132" i="8"/>
  <c r="E133" i="8"/>
  <c r="E135" i="8"/>
  <c r="F136" i="8"/>
  <c r="E137" i="8"/>
  <c r="E139" i="8"/>
  <c r="E141" i="8"/>
  <c r="F142" i="8"/>
  <c r="E143" i="8"/>
  <c r="E145" i="8"/>
  <c r="F146" i="8"/>
  <c r="E147" i="8"/>
  <c r="E149" i="8"/>
  <c r="F150" i="8"/>
  <c r="E151" i="8"/>
  <c r="E153" i="8"/>
  <c r="F154" i="8"/>
  <c r="E155" i="8"/>
  <c r="E157" i="8"/>
  <c r="F158" i="8"/>
  <c r="E159" i="8"/>
  <c r="E161" i="8"/>
  <c r="F162" i="8"/>
  <c r="E163" i="8"/>
  <c r="H164" i="8"/>
  <c r="E67" i="8"/>
  <c r="F67" i="8" s="1"/>
  <c r="E69" i="8"/>
  <c r="F69" i="8" s="1"/>
  <c r="E71" i="8"/>
  <c r="F71" i="8" s="1"/>
  <c r="E74" i="8"/>
  <c r="F74" i="8" s="1"/>
  <c r="E76" i="8"/>
  <c r="F76" i="8" s="1"/>
  <c r="E78" i="8"/>
  <c r="F78" i="8" s="1"/>
  <c r="E80" i="8"/>
  <c r="F80" i="8" s="1"/>
  <c r="E82" i="8"/>
  <c r="F82" i="8" s="1"/>
  <c r="E84" i="8"/>
  <c r="F84" i="8" s="1"/>
  <c r="E86" i="8"/>
  <c r="F86" i="8" s="1"/>
  <c r="F87" i="8"/>
  <c r="E88" i="8"/>
  <c r="F89" i="8"/>
  <c r="E90" i="8"/>
  <c r="E92" i="8"/>
  <c r="F93" i="8"/>
  <c r="E94" i="8"/>
  <c r="F95" i="8"/>
  <c r="E96" i="8"/>
  <c r="F97" i="8"/>
  <c r="E98" i="8"/>
  <c r="E100" i="8"/>
  <c r="E102" i="8"/>
  <c r="F103" i="8"/>
  <c r="E104" i="8"/>
  <c r="E106" i="8"/>
  <c r="F107" i="8"/>
  <c r="E108" i="8"/>
  <c r="E110" i="8"/>
  <c r="F111" i="8"/>
  <c r="E112" i="8"/>
  <c r="E114" i="8"/>
  <c r="F115" i="8"/>
  <c r="I66" i="9"/>
  <c r="I68" i="9"/>
  <c r="I70" i="9"/>
  <c r="I72" i="9"/>
  <c r="I74" i="9"/>
  <c r="I76" i="9"/>
  <c r="I78" i="9"/>
  <c r="I80" i="9"/>
  <c r="I82" i="9"/>
  <c r="I84" i="9"/>
  <c r="I86" i="9"/>
  <c r="I88" i="9"/>
  <c r="I90" i="9"/>
  <c r="I92" i="9"/>
  <c r="I94" i="9"/>
  <c r="I96" i="9"/>
  <c r="I98" i="9"/>
  <c r="I100" i="9"/>
  <c r="I102" i="9"/>
  <c r="I104" i="9"/>
  <c r="I106" i="9"/>
  <c r="I108" i="9"/>
  <c r="I110" i="9"/>
  <c r="I112" i="9"/>
  <c r="I114" i="9"/>
  <c r="I116" i="9"/>
  <c r="I118" i="9"/>
  <c r="I120" i="9"/>
  <c r="I122" i="9"/>
  <c r="I124" i="9"/>
  <c r="I127" i="9"/>
  <c r="I129" i="9"/>
  <c r="I131" i="9"/>
  <c r="I133" i="9"/>
  <c r="I135" i="9"/>
  <c r="I137" i="9"/>
  <c r="I139" i="9"/>
  <c r="I141" i="9"/>
  <c r="I143" i="9"/>
  <c r="I145" i="9"/>
  <c r="I148" i="9"/>
  <c r="I150" i="9"/>
  <c r="I152" i="9"/>
  <c r="I154" i="9"/>
  <c r="I156" i="9"/>
  <c r="I158" i="9"/>
  <c r="I160" i="9"/>
  <c r="I162" i="9"/>
  <c r="I164" i="9"/>
  <c r="I166" i="9"/>
  <c r="F166" i="8"/>
  <c r="H165" i="9"/>
  <c r="H163" i="9"/>
  <c r="H161" i="9"/>
  <c r="H159" i="9"/>
  <c r="H157" i="9"/>
  <c r="H155" i="9"/>
  <c r="H153" i="9"/>
  <c r="H151" i="9"/>
  <c r="H149" i="9"/>
  <c r="H147" i="9"/>
  <c r="H145" i="9"/>
  <c r="H143" i="9"/>
  <c r="H141" i="9"/>
  <c r="H139" i="9"/>
  <c r="H137" i="9"/>
  <c r="H135" i="9"/>
  <c r="H133" i="9"/>
  <c r="H131" i="9"/>
  <c r="H129" i="9"/>
  <c r="H127" i="9"/>
  <c r="H125" i="9"/>
  <c r="H123" i="9"/>
  <c r="H121" i="9"/>
  <c r="H119" i="9"/>
  <c r="H117" i="9"/>
  <c r="H115" i="9"/>
  <c r="H113" i="9"/>
  <c r="H111" i="9"/>
  <c r="H109" i="9"/>
  <c r="H107" i="9"/>
  <c r="H166" i="9"/>
  <c r="H164" i="9"/>
  <c r="H162" i="9"/>
  <c r="H160" i="9"/>
  <c r="H158" i="9"/>
  <c r="H156" i="9"/>
  <c r="H154" i="9"/>
  <c r="H152" i="9"/>
  <c r="H150" i="9"/>
  <c r="H148" i="9"/>
  <c r="H146" i="9"/>
  <c r="H144" i="9"/>
  <c r="H142" i="9"/>
  <c r="H140" i="9"/>
  <c r="H138" i="9"/>
  <c r="H136" i="9"/>
  <c r="H134" i="9"/>
  <c r="H132" i="9"/>
  <c r="H130" i="9"/>
  <c r="H128" i="9"/>
  <c r="H126" i="9"/>
  <c r="H124" i="9"/>
  <c r="H122" i="9"/>
  <c r="H120" i="9"/>
  <c r="H118" i="9"/>
  <c r="H116" i="9"/>
  <c r="H114" i="9"/>
  <c r="H112" i="9"/>
  <c r="H110" i="9"/>
  <c r="H108" i="9"/>
  <c r="H106" i="9"/>
  <c r="H104" i="9"/>
  <c r="H102" i="9"/>
  <c r="H100" i="9"/>
  <c r="H98" i="9"/>
  <c r="H96" i="9"/>
  <c r="H94" i="9"/>
  <c r="H92" i="9"/>
  <c r="H90" i="9"/>
  <c r="H88" i="9"/>
  <c r="H86" i="9"/>
  <c r="H84" i="9"/>
  <c r="H82" i="9"/>
  <c r="H80" i="9"/>
  <c r="H78" i="9"/>
  <c r="H76" i="9"/>
  <c r="H74" i="9"/>
  <c r="H72" i="9"/>
  <c r="H70" i="9"/>
  <c r="H68" i="9"/>
  <c r="H66" i="9"/>
  <c r="H68" i="7"/>
  <c r="H70" i="7"/>
  <c r="H72" i="7"/>
  <c r="H74" i="7"/>
  <c r="H76" i="7"/>
  <c r="H78" i="7"/>
  <c r="H80" i="7"/>
  <c r="H82" i="7"/>
  <c r="H84" i="7"/>
  <c r="H86" i="7"/>
  <c r="H88" i="7"/>
  <c r="H90" i="7"/>
  <c r="H92" i="7"/>
  <c r="H94" i="7"/>
  <c r="H96" i="7"/>
  <c r="H98" i="7"/>
  <c r="H100" i="7"/>
  <c r="H102" i="7"/>
  <c r="H104" i="7"/>
  <c r="H106" i="7"/>
  <c r="H108" i="7"/>
  <c r="H110" i="7"/>
  <c r="H112" i="7"/>
  <c r="H114" i="7"/>
  <c r="H116" i="7"/>
  <c r="H118" i="7"/>
  <c r="H120" i="7"/>
  <c r="H122" i="7"/>
  <c r="H124" i="7"/>
  <c r="H126" i="7"/>
  <c r="H128" i="7"/>
  <c r="H130" i="7"/>
  <c r="H132" i="7"/>
  <c r="H134" i="7"/>
  <c r="H136" i="7"/>
  <c r="G164" i="7"/>
  <c r="G128" i="7"/>
  <c r="G120" i="7"/>
  <c r="G72" i="9"/>
  <c r="G108" i="9"/>
  <c r="G115" i="9"/>
  <c r="G124" i="9"/>
  <c r="G134" i="9"/>
  <c r="G139" i="9"/>
  <c r="H166" i="7"/>
  <c r="H162" i="7"/>
  <c r="H156" i="7"/>
  <c r="H152" i="7"/>
  <c r="H148" i="7"/>
  <c r="H144" i="7"/>
  <c r="H140" i="7"/>
  <c r="H135" i="7"/>
  <c r="H127" i="7"/>
  <c r="H123" i="7"/>
  <c r="H119" i="7"/>
  <c r="H115" i="7"/>
  <c r="H111" i="7"/>
  <c r="H107" i="7"/>
  <c r="H103" i="7"/>
  <c r="H99" i="7"/>
  <c r="H95" i="7"/>
  <c r="H91" i="7"/>
  <c r="H87" i="7"/>
  <c r="H83" i="7"/>
  <c r="H79" i="7"/>
  <c r="H71" i="7"/>
  <c r="H74" i="8"/>
  <c r="H78" i="8"/>
  <c r="H90" i="8"/>
  <c r="H94" i="8"/>
  <c r="H102" i="8"/>
  <c r="H110" i="8"/>
  <c r="H118" i="8"/>
  <c r="H126" i="8"/>
  <c r="H138" i="8"/>
  <c r="E164" i="7"/>
  <c r="F164" i="7" s="1"/>
  <c r="E162" i="7"/>
  <c r="F162" i="7" s="1"/>
  <c r="E160" i="7"/>
  <c r="F160" i="7" s="1"/>
  <c r="E158" i="7"/>
  <c r="F158" i="7" s="1"/>
  <c r="E156" i="7"/>
  <c r="F156" i="7" s="1"/>
  <c r="E154" i="7"/>
  <c r="F154" i="7" s="1"/>
  <c r="E152" i="7"/>
  <c r="F152" i="7" s="1"/>
  <c r="E150" i="7"/>
  <c r="F150" i="7" s="1"/>
  <c r="E148" i="7"/>
  <c r="F148" i="7" s="1"/>
  <c r="E146" i="7"/>
  <c r="F146" i="7" s="1"/>
  <c r="E144" i="7"/>
  <c r="F144" i="7" s="1"/>
  <c r="E142" i="7"/>
  <c r="F142" i="7" s="1"/>
  <c r="E140" i="7"/>
  <c r="F140" i="7" s="1"/>
  <c r="E138" i="7"/>
  <c r="F138" i="7" s="1"/>
  <c r="E136" i="7"/>
  <c r="F136" i="7" s="1"/>
  <c r="E134" i="7"/>
  <c r="F134" i="7" s="1"/>
  <c r="E132" i="7"/>
  <c r="F132" i="7" s="1"/>
  <c r="E130" i="7"/>
  <c r="F130" i="7" s="1"/>
  <c r="E128" i="7"/>
  <c r="F128" i="7" s="1"/>
  <c r="E126" i="7"/>
  <c r="F126" i="7" s="1"/>
  <c r="E124" i="7"/>
  <c r="F124" i="7" s="1"/>
  <c r="E122" i="7"/>
  <c r="F122" i="7" s="1"/>
  <c r="E120" i="7"/>
  <c r="F120" i="7" s="1"/>
  <c r="E118" i="7"/>
  <c r="F118" i="7" s="1"/>
  <c r="E116" i="7"/>
  <c r="F116" i="7" s="1"/>
  <c r="E114" i="7"/>
  <c r="F114" i="7" s="1"/>
  <c r="E112" i="7"/>
  <c r="F112" i="7" s="1"/>
  <c r="E110" i="7"/>
  <c r="F110" i="7" s="1"/>
  <c r="E108" i="7"/>
  <c r="F108" i="7" s="1"/>
  <c r="C156" i="7"/>
  <c r="C144" i="7"/>
  <c r="G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E165" i="8"/>
  <c r="G66" i="9"/>
  <c r="C74" i="9"/>
  <c r="C82" i="9"/>
  <c r="C91" i="9"/>
  <c r="C94" i="9"/>
  <c r="C99" i="9"/>
  <c r="C105" i="9"/>
  <c r="C117" i="9"/>
  <c r="C120" i="9"/>
  <c r="C127" i="9"/>
  <c r="E165" i="9"/>
  <c r="F165" i="9" s="1"/>
  <c r="H67" i="7"/>
  <c r="H165" i="7"/>
  <c r="H163" i="7"/>
  <c r="H161" i="7"/>
  <c r="H159" i="7"/>
  <c r="H157" i="7"/>
  <c r="H155" i="7"/>
  <c r="H153" i="7"/>
  <c r="H151" i="7"/>
  <c r="H149" i="7"/>
  <c r="H147" i="7"/>
  <c r="H145" i="7"/>
  <c r="H143" i="7"/>
  <c r="H141" i="7"/>
  <c r="H139" i="7"/>
  <c r="H137" i="7"/>
  <c r="H133" i="7"/>
  <c r="H129" i="7"/>
  <c r="H125" i="7"/>
  <c r="H121" i="7"/>
  <c r="H117" i="7"/>
  <c r="H113" i="7"/>
  <c r="H109" i="7"/>
  <c r="H105" i="7"/>
  <c r="H101" i="7"/>
  <c r="H97" i="7"/>
  <c r="H93" i="7"/>
  <c r="H89" i="7"/>
  <c r="H85" i="7"/>
  <c r="H81" i="7"/>
  <c r="H77" i="7"/>
  <c r="H73" i="7"/>
  <c r="H69" i="7"/>
  <c r="H68" i="8"/>
  <c r="H72" i="8"/>
  <c r="H76" i="8"/>
  <c r="H80" i="8"/>
  <c r="H84" i="8"/>
  <c r="H88" i="8"/>
  <c r="H92" i="8"/>
  <c r="H96" i="8"/>
  <c r="H100" i="8"/>
  <c r="H104" i="8"/>
  <c r="H108" i="8"/>
  <c r="H112" i="8"/>
  <c r="H116" i="8"/>
  <c r="H120" i="8"/>
  <c r="H124" i="8"/>
  <c r="H128" i="8"/>
  <c r="H132" i="8"/>
  <c r="H136" i="8"/>
  <c r="H140" i="8"/>
  <c r="H144" i="8"/>
  <c r="H148" i="8"/>
  <c r="H152" i="8"/>
  <c r="H156" i="8"/>
  <c r="H160" i="8"/>
  <c r="H67" i="9"/>
  <c r="H71" i="9"/>
  <c r="H75" i="9"/>
  <c r="H79" i="9"/>
  <c r="H83" i="9"/>
  <c r="H87" i="9"/>
  <c r="H91" i="9"/>
  <c r="H95" i="9"/>
  <c r="H99" i="9"/>
  <c r="H103" i="9"/>
  <c r="H165" i="8"/>
  <c r="H163" i="8"/>
  <c r="H161" i="8"/>
  <c r="H159" i="8"/>
  <c r="H157" i="8"/>
  <c r="H155" i="8"/>
  <c r="H153" i="8"/>
  <c r="H151" i="8"/>
  <c r="H149" i="8"/>
  <c r="H147" i="8"/>
  <c r="H145" i="8"/>
  <c r="H143" i="8"/>
  <c r="H141" i="8"/>
  <c r="H139" i="8"/>
  <c r="H137" i="8"/>
  <c r="H135" i="8"/>
  <c r="H133" i="8"/>
  <c r="H131" i="8"/>
  <c r="H129" i="8"/>
  <c r="H127" i="8"/>
  <c r="H125" i="8"/>
  <c r="H123" i="8"/>
  <c r="H121" i="8"/>
  <c r="H119" i="8"/>
  <c r="H117" i="8"/>
  <c r="H115" i="8"/>
  <c r="H113" i="8"/>
  <c r="H111" i="8"/>
  <c r="H109" i="8"/>
  <c r="H107" i="8"/>
  <c r="H105" i="8"/>
  <c r="H103" i="8"/>
  <c r="H101" i="8"/>
  <c r="H99" i="8"/>
  <c r="H97" i="8"/>
  <c r="H95" i="8"/>
  <c r="H93" i="8"/>
  <c r="H91" i="8"/>
  <c r="H89" i="8"/>
  <c r="H87" i="8"/>
  <c r="H85" i="8"/>
  <c r="H83" i="8"/>
  <c r="H81" i="8"/>
  <c r="H79" i="8"/>
  <c r="H77" i="8"/>
  <c r="H75" i="8"/>
  <c r="H73" i="8"/>
  <c r="H71" i="8"/>
  <c r="H69" i="8"/>
  <c r="H67" i="8"/>
  <c r="G73" i="8"/>
  <c r="H164" i="7"/>
  <c r="H160" i="7"/>
  <c r="H158" i="7"/>
  <c r="H154" i="7"/>
  <c r="H150" i="7"/>
  <c r="H146" i="7"/>
  <c r="H142" i="7"/>
  <c r="H138" i="7"/>
  <c r="H131" i="7"/>
  <c r="H66" i="8"/>
  <c r="H70" i="8"/>
  <c r="H82" i="8"/>
  <c r="H86" i="8"/>
  <c r="H98" i="8"/>
  <c r="H106" i="8"/>
  <c r="H114" i="8"/>
  <c r="H122" i="8"/>
  <c r="H130" i="8"/>
  <c r="H134" i="8"/>
  <c r="H142" i="8"/>
  <c r="H146" i="8"/>
  <c r="H150" i="8"/>
  <c r="H154" i="8"/>
  <c r="H158" i="8"/>
  <c r="H162" i="8"/>
  <c r="H166" i="8"/>
  <c r="H69" i="9"/>
  <c r="H73" i="9"/>
  <c r="H77" i="9"/>
  <c r="H81" i="9"/>
  <c r="H85" i="9"/>
  <c r="H89" i="9"/>
  <c r="H93" i="9"/>
  <c r="H97" i="9"/>
  <c r="H101" i="9"/>
  <c r="H105" i="9"/>
  <c r="K9" i="10" l="1"/>
  <c r="F163" i="8"/>
  <c r="F161" i="8"/>
  <c r="F159" i="8"/>
  <c r="F157" i="8"/>
  <c r="F155" i="8"/>
  <c r="F153" i="8"/>
  <c r="F151" i="8"/>
  <c r="F149" i="8"/>
  <c r="F147" i="8"/>
  <c r="F145" i="8"/>
  <c r="F143" i="8"/>
  <c r="F141" i="8"/>
  <c r="F139" i="8"/>
  <c r="F137" i="8"/>
  <c r="F135" i="8"/>
  <c r="F133" i="8"/>
  <c r="F131" i="8"/>
  <c r="F129" i="8"/>
  <c r="F127" i="8"/>
  <c r="F125" i="8"/>
  <c r="F123" i="8"/>
  <c r="F121" i="8"/>
  <c r="F119" i="8"/>
  <c r="F117" i="8"/>
  <c r="F114" i="8"/>
  <c r="F112" i="8"/>
  <c r="F110" i="8"/>
  <c r="F108" i="8"/>
  <c r="F106" i="8"/>
  <c r="F104" i="8"/>
  <c r="F102" i="8"/>
  <c r="F100" i="8"/>
  <c r="F98" i="8"/>
  <c r="F96" i="8"/>
  <c r="F94" i="8"/>
  <c r="F92" i="8"/>
  <c r="F90" i="8"/>
  <c r="F88" i="8"/>
  <c r="F165" i="8"/>
  <c r="I104" i="8" l="1"/>
  <c r="I100" i="8"/>
  <c r="I102" i="8"/>
  <c r="I101" i="8"/>
  <c r="I97" i="8"/>
  <c r="I105" i="8"/>
  <c r="I98" i="8"/>
  <c r="I166" i="8"/>
  <c r="I106" i="8"/>
  <c r="I103" i="8"/>
  <c r="I99" i="8"/>
  <c r="I165" i="8"/>
  <c r="I109" i="8"/>
  <c r="I113" i="8"/>
  <c r="I116" i="8"/>
  <c r="I120" i="8"/>
  <c r="I124" i="8"/>
  <c r="I128" i="8"/>
  <c r="I132" i="8"/>
  <c r="I136" i="8"/>
  <c r="I139" i="8"/>
  <c r="I143" i="8"/>
  <c r="I147" i="8"/>
  <c r="I150" i="8"/>
  <c r="I154" i="8"/>
  <c r="I158" i="8"/>
  <c r="I161" i="8"/>
  <c r="I117" i="8"/>
  <c r="I121" i="8"/>
  <c r="I125" i="8"/>
  <c r="I129" i="8"/>
  <c r="I133" i="8"/>
  <c r="I138" i="8"/>
  <c r="I142" i="8"/>
  <c r="I146" i="8"/>
  <c r="I151" i="8"/>
  <c r="I155" i="8"/>
  <c r="I159" i="8"/>
  <c r="I163" i="8"/>
  <c r="I107" i="8"/>
  <c r="I111" i="8"/>
  <c r="I115" i="8"/>
  <c r="I118" i="8"/>
  <c r="I122" i="8"/>
  <c r="I126" i="8"/>
  <c r="I130" i="8"/>
  <c r="I134" i="8"/>
  <c r="I137" i="8"/>
  <c r="I141" i="8"/>
  <c r="I145" i="8"/>
  <c r="I149" i="8"/>
  <c r="I152" i="8"/>
  <c r="I156" i="8"/>
  <c r="I160" i="8"/>
  <c r="I164" i="8"/>
  <c r="I119" i="8"/>
  <c r="I123" i="8"/>
  <c r="I127" i="8"/>
  <c r="I131" i="8"/>
  <c r="I135" i="8"/>
  <c r="I140" i="8"/>
  <c r="I144" i="8"/>
  <c r="I148" i="8"/>
  <c r="I153" i="8"/>
  <c r="I157" i="8"/>
  <c r="I162" i="8"/>
  <c r="I108" i="8"/>
  <c r="I110" i="8"/>
  <c r="I112" i="8"/>
  <c r="I114" i="8"/>
  <c r="K1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Rui Assis</author>
  </authors>
  <commentList>
    <comment ref="G6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Rui Assis:</t>
        </r>
        <r>
          <rPr>
            <sz val="8"/>
            <color indexed="81"/>
            <rFont val="Tahoma"/>
            <family val="2"/>
          </rPr>
          <t xml:space="preserve">
ou Taxa instantânea de falhas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Rui Assis</author>
  </authors>
  <commentList>
    <comment ref="G61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Rui Assis:</t>
        </r>
        <r>
          <rPr>
            <sz val="8"/>
            <color indexed="81"/>
            <rFont val="Tahoma"/>
            <family val="2"/>
          </rPr>
          <t xml:space="preserve">
ou Taxa instantânea de falhas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Rui Assis</author>
  </authors>
  <commentList>
    <comment ref="G61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Rui Assis:</t>
        </r>
        <r>
          <rPr>
            <sz val="8"/>
            <color indexed="81"/>
            <rFont val="Tahoma"/>
            <family val="2"/>
          </rPr>
          <t xml:space="preserve">
ou Taxa instantânea de falhas</t>
        </r>
      </text>
    </comment>
  </commentList>
</comments>
</file>

<file path=xl/sharedStrings.xml><?xml version="1.0" encoding="utf-8"?>
<sst xmlns="http://schemas.openxmlformats.org/spreadsheetml/2006/main" count="160" uniqueCount="50">
  <si>
    <t>Idade</t>
  </si>
  <si>
    <t>Quociente de mortalidade</t>
  </si>
  <si>
    <t>Sobreviventes em 100 000 nados-vivos</t>
  </si>
  <si>
    <t>Óbitos</t>
  </si>
  <si>
    <t>Sobreviventes em anos completos</t>
  </si>
  <si>
    <t>Anos completos após a idade x</t>
  </si>
  <si>
    <t>Esperança de vida</t>
  </si>
  <si>
    <t>(x)</t>
  </si>
  <si>
    <t>(qx)</t>
  </si>
  <si>
    <t>(lx)</t>
  </si>
  <si>
    <t>(dx)</t>
  </si>
  <si>
    <t>(Lx)</t>
  </si>
  <si>
    <t>(Tx)</t>
  </si>
  <si>
    <t>(ex)</t>
  </si>
  <si>
    <t>(continua)</t>
  </si>
  <si>
    <t>Mortos</t>
  </si>
  <si>
    <t>Sobrevi-ventes</t>
  </si>
  <si>
    <t>f</t>
  </si>
  <si>
    <t>Óbitos no intervalo</t>
  </si>
  <si>
    <t>anos</t>
  </si>
  <si>
    <t>Sou homem (h); sou mulher (m):</t>
  </si>
  <si>
    <t>A minha idade é:</t>
  </si>
  <si>
    <t>Rui Assis</t>
  </si>
  <si>
    <t>http://www.rassis.com</t>
  </si>
  <si>
    <t>Esperança de vida de homens e mulheres portugueses</t>
  </si>
  <si>
    <t>Idade de teste:</t>
  </si>
  <si>
    <r>
      <t xml:space="preserve">Vida média até </t>
    </r>
    <r>
      <rPr>
        <i/>
        <sz val="9"/>
        <rFont val="Arial"/>
        <family val="2"/>
      </rPr>
      <t>I</t>
    </r>
    <r>
      <rPr>
        <i/>
        <vertAlign val="subscript"/>
        <sz val="9"/>
        <rFont val="Arial"/>
        <family val="2"/>
      </rPr>
      <t>n</t>
    </r>
  </si>
  <si>
    <r>
      <t xml:space="preserve">Vida média restante até </t>
    </r>
    <r>
      <rPr>
        <i/>
        <sz val="9"/>
        <rFont val="Arial"/>
        <family val="2"/>
      </rPr>
      <t>I</t>
    </r>
    <r>
      <rPr>
        <i/>
        <vertAlign val="subscript"/>
        <sz val="9"/>
        <rFont val="Arial"/>
        <family val="2"/>
      </rPr>
      <t>n</t>
    </r>
  </si>
  <si>
    <r>
      <t xml:space="preserve">Idade </t>
    </r>
    <r>
      <rPr>
        <i/>
        <sz val="10"/>
        <rFont val="Arial"/>
        <family val="2"/>
      </rPr>
      <t>I</t>
    </r>
    <r>
      <rPr>
        <i/>
        <vertAlign val="subscript"/>
        <sz val="10"/>
        <rFont val="Arial"/>
        <family val="2"/>
      </rPr>
      <t>n</t>
    </r>
  </si>
  <si>
    <r>
      <t>N</t>
    </r>
    <r>
      <rPr>
        <i/>
        <vertAlign val="subscript"/>
        <sz val="10"/>
        <rFont val="Times New Roman"/>
        <family val="1"/>
      </rPr>
      <t>f</t>
    </r>
  </si>
  <si>
    <r>
      <t>N</t>
    </r>
    <r>
      <rPr>
        <i/>
        <vertAlign val="subscript"/>
        <sz val="10"/>
        <rFont val="Times New Roman"/>
        <family val="1"/>
      </rPr>
      <t>s</t>
    </r>
  </si>
  <si>
    <r>
      <t>N</t>
    </r>
    <r>
      <rPr>
        <i/>
        <vertAlign val="subscript"/>
        <sz val="10"/>
        <rFont val="Arial"/>
        <family val="2"/>
      </rPr>
      <t>s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N</t>
    </r>
    <r>
      <rPr>
        <i/>
        <vertAlign val="subscript"/>
        <sz val="10"/>
        <rFont val="Arial"/>
        <family val="2"/>
      </rPr>
      <t>0</t>
    </r>
  </si>
  <si>
    <r>
      <t>N</t>
    </r>
    <r>
      <rPr>
        <i/>
        <vertAlign val="subscript"/>
        <sz val="10"/>
        <rFont val="Arial"/>
        <family val="2"/>
      </rPr>
      <t>f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N</t>
    </r>
    <r>
      <rPr>
        <i/>
        <vertAlign val="subscript"/>
        <sz val="10"/>
        <rFont val="Arial"/>
        <family val="2"/>
      </rPr>
      <t>0</t>
    </r>
  </si>
  <si>
    <r>
      <t>f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(</t>
    </r>
    <r>
      <rPr>
        <i/>
        <sz val="10"/>
        <rFont val="Symbol"/>
        <family val="1"/>
        <charset val="2"/>
      </rPr>
      <t>D</t>
    </r>
    <r>
      <rPr>
        <i/>
        <sz val="10"/>
        <rFont val="Arial"/>
        <family val="2"/>
      </rPr>
      <t>.N</t>
    </r>
    <r>
      <rPr>
        <i/>
        <vertAlign val="subscript"/>
        <sz val="10"/>
        <rFont val="Arial"/>
        <family val="2"/>
      </rPr>
      <t>s</t>
    </r>
    <r>
      <rPr>
        <i/>
        <sz val="10"/>
        <rFont val="Arial"/>
        <family val="2"/>
      </rPr>
      <t>)</t>
    </r>
  </si>
  <si>
    <r>
      <t xml:space="preserve">Fiabilidade </t>
    </r>
    <r>
      <rPr>
        <i/>
        <sz val="10"/>
        <rFont val="Arial"/>
        <family val="2"/>
      </rPr>
      <t>R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t</t>
    </r>
    <r>
      <rPr>
        <sz val="10"/>
        <rFont val="Arial"/>
        <family val="2"/>
      </rPr>
      <t>)</t>
    </r>
  </si>
  <si>
    <r>
      <t xml:space="preserve">PAF </t>
    </r>
    <r>
      <rPr>
        <i/>
        <sz val="10"/>
        <rFont val="Arial"/>
        <family val="2"/>
      </rPr>
      <t>F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t</t>
    </r>
    <r>
      <rPr>
        <sz val="10"/>
        <rFont val="Arial"/>
        <family val="2"/>
      </rPr>
      <t>)</t>
    </r>
  </si>
  <si>
    <r>
      <t xml:space="preserve">Risco de morte </t>
    </r>
    <r>
      <rPr>
        <i/>
        <sz val="10"/>
        <rFont val="Arial"/>
        <family val="2"/>
      </rPr>
      <t>h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t</t>
    </r>
    <r>
      <rPr>
        <sz val="10"/>
        <rFont val="Arial"/>
        <family val="2"/>
      </rPr>
      <t>)</t>
    </r>
  </si>
  <si>
    <r>
      <rPr>
        <i/>
        <sz val="10"/>
        <rFont val="Arial"/>
        <family val="2"/>
      </rPr>
      <t>F</t>
    </r>
    <r>
      <rPr>
        <sz val="10"/>
        <rFont val="Arial"/>
        <family val="2"/>
      </rPr>
      <t>(</t>
    </r>
    <r>
      <rPr>
        <i/>
        <sz val="10"/>
        <rFont val="Symbol"/>
        <family val="1"/>
        <charset val="2"/>
      </rPr>
      <t>D</t>
    </r>
    <r>
      <rPr>
        <i/>
        <sz val="10"/>
        <rFont val="Arial"/>
        <family val="2"/>
      </rPr>
      <t>t</t>
    </r>
    <r>
      <rPr>
        <sz val="10"/>
        <rFont val="Arial"/>
        <family val="2"/>
      </rPr>
      <t>|</t>
    </r>
    <r>
      <rPr>
        <i/>
        <sz val="10"/>
        <rFont val="Arial"/>
        <family val="2"/>
      </rPr>
      <t>T</t>
    </r>
    <r>
      <rPr>
        <sz val="10"/>
        <rFont val="Arial"/>
        <family val="2"/>
      </rPr>
      <t>)</t>
    </r>
  </si>
  <si>
    <t>A minha esperança de vida restante é:</t>
  </si>
  <si>
    <t xml:space="preserve">Células a azul para dados, verde-claro para cálculos intermédios e amarelo para resultados </t>
  </si>
  <si>
    <t>Idade atual =</t>
  </si>
  <si>
    <t>Estatística Aplicada</t>
  </si>
  <si>
    <t>h</t>
  </si>
  <si>
    <t>rassis46@gmail.com</t>
  </si>
  <si>
    <r>
      <t xml:space="preserve">disponível no </t>
    </r>
    <r>
      <rPr>
        <i/>
        <sz val="12"/>
        <color rgb="FF003399"/>
        <rFont val="Times New Roman"/>
        <family val="1"/>
      </rPr>
      <t>website</t>
    </r>
    <r>
      <rPr>
        <sz val="12"/>
        <color rgb="FF003399"/>
        <rFont val="Times New Roman"/>
        <family val="1"/>
      </rPr>
      <t xml:space="preserve"> do Instituto Nacional de Estatística (INE) e que figuram também aqui nos cantos superiores esquerdos das folhas.</t>
    </r>
  </si>
  <si>
    <t>Tábua Completa de Mortalidade para Portugal 2021-2023 (Mulheres)</t>
  </si>
  <si>
    <t>Tábua Completa de Mortalidade para Portugal 2021-2023 (Homens)</t>
  </si>
  <si>
    <t>Tábua Completa de Mortalidade para Portugal 2021-2023 (Ambos os sexos)</t>
  </si>
  <si>
    <t>Adaptado por Rui Assis em Junho de 2026</t>
  </si>
  <si>
    <t>Adaptado por mim a partir do documento "Tábuas Completas de Mortalidade para Portugal 2021-2023"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</si>
</sst>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General_)"/>
    <numFmt numFmtId="166" formatCode="#\ ##0"/>
    <numFmt numFmtId="167" formatCode="#\ ###\ ##0"/>
  </numFmts>
  <fonts count="3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7"/>
      <name val="Arial"/>
      <family val="2"/>
    </font>
    <font>
      <b/>
      <i/>
      <sz val="7"/>
      <color indexed="9"/>
      <name val="Arial"/>
      <family val="2"/>
    </font>
    <font>
      <i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18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b/>
      <i/>
      <sz val="20"/>
      <color indexed="10"/>
      <name val="Times New Roman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2"/>
      <color indexed="9"/>
      <name val="Times New Roman"/>
      <family val="1"/>
    </font>
    <font>
      <sz val="12"/>
      <color indexed="9"/>
      <name val="Times New Roman"/>
      <family val="1"/>
    </font>
    <font>
      <b/>
      <u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color rgb="FF003399"/>
      <name val="Times New Roman"/>
      <family val="1"/>
    </font>
    <font>
      <sz val="12"/>
      <color rgb="FF003399"/>
      <name val="Times New Roman"/>
      <family val="1"/>
    </font>
    <font>
      <i/>
      <sz val="9"/>
      <name val="Arial"/>
      <family val="2"/>
    </font>
    <font>
      <i/>
      <vertAlign val="subscript"/>
      <sz val="9"/>
      <name val="Arial"/>
      <family val="2"/>
    </font>
    <font>
      <i/>
      <sz val="10"/>
      <name val="Arial"/>
      <family val="2"/>
    </font>
    <font>
      <i/>
      <vertAlign val="subscript"/>
      <sz val="10"/>
      <name val="Arial"/>
      <family val="2"/>
    </font>
    <font>
      <i/>
      <sz val="10"/>
      <name val="Times New Roman"/>
      <family val="1"/>
    </font>
    <font>
      <i/>
      <vertAlign val="subscript"/>
      <sz val="10"/>
      <name val="Times New Roman"/>
      <family val="1"/>
    </font>
    <font>
      <i/>
      <sz val="10"/>
      <name val="Symbol"/>
      <family val="1"/>
      <charset val="2"/>
    </font>
    <font>
      <b/>
      <sz val="14"/>
      <color indexed="9"/>
      <name val="Times New Roman"/>
      <family val="1"/>
    </font>
    <font>
      <b/>
      <sz val="18"/>
      <name val="Arial"/>
      <family val="2"/>
    </font>
    <font>
      <b/>
      <u/>
      <sz val="10"/>
      <color rgb="FFFF0000"/>
      <name val="Arial"/>
      <family val="2"/>
    </font>
    <font>
      <sz val="7"/>
      <name val="Calibri"/>
      <family val="2"/>
      <scheme val="minor"/>
    </font>
    <font>
      <i/>
      <sz val="12"/>
      <color rgb="FF003399"/>
      <name val="Times New Roman"/>
      <family val="1"/>
    </font>
    <font>
      <b/>
      <sz val="10"/>
      <color indexed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162C5C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ck">
        <color indexed="2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22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22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9"/>
      </top>
      <bottom style="double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2"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2" borderId="3" xfId="0" applyFont="1" applyFill="1" applyBorder="1"/>
    <xf numFmtId="0" fontId="5" fillId="0" borderId="3" xfId="0" applyFont="1" applyBorder="1"/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3" fillId="0" borderId="0" xfId="0" applyFont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7" fillId="0" borderId="0" xfId="0" applyFont="1"/>
    <xf numFmtId="1" fontId="5" fillId="2" borderId="2" xfId="0" applyNumberFormat="1" applyFont="1" applyFill="1" applyBorder="1" applyAlignment="1">
      <alignment horizontal="center"/>
    </xf>
    <xf numFmtId="1" fontId="5" fillId="2" borderId="0" xfId="0" applyNumberFormat="1" applyFont="1" applyFill="1" applyAlignment="1">
      <alignment horizontal="center"/>
    </xf>
    <xf numFmtId="3" fontId="5" fillId="0" borderId="3" xfId="0" applyNumberFormat="1" applyFont="1" applyBorder="1"/>
    <xf numFmtId="0" fontId="5" fillId="0" borderId="3" xfId="0" applyFont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3" fontId="0" fillId="0" borderId="0" xfId="0" applyNumberFormat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2" fillId="4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4" fillId="5" borderId="0" xfId="0" applyFont="1" applyFill="1" applyAlignment="1">
      <alignment horizontal="center"/>
    </xf>
    <xf numFmtId="0" fontId="0" fillId="3" borderId="0" xfId="0" applyFill="1"/>
    <xf numFmtId="0" fontId="0" fillId="7" borderId="0" xfId="0" applyFill="1"/>
    <xf numFmtId="0" fontId="2" fillId="7" borderId="0" xfId="1" applyFill="1" applyAlignment="1" applyProtection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0" xfId="0" applyFill="1" applyAlignment="1">
      <alignment horizontal="right"/>
    </xf>
    <xf numFmtId="0" fontId="0" fillId="3" borderId="20" xfId="0" applyFill="1" applyBorder="1"/>
    <xf numFmtId="0" fontId="13" fillId="6" borderId="0" xfId="0" applyFont="1" applyFill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165" fontId="9" fillId="3" borderId="0" xfId="0" applyNumberFormat="1" applyFont="1" applyFill="1" applyProtection="1">
      <protection hidden="1"/>
    </xf>
    <xf numFmtId="165" fontId="0" fillId="3" borderId="0" xfId="0" applyNumberFormat="1" applyFill="1" applyProtection="1">
      <protection hidden="1"/>
    </xf>
    <xf numFmtId="0" fontId="16" fillId="3" borderId="0" xfId="2" applyFont="1" applyFill="1" applyAlignment="1">
      <alignment horizontal="center"/>
    </xf>
    <xf numFmtId="0" fontId="9" fillId="3" borderId="0" xfId="2" applyFill="1"/>
    <xf numFmtId="0" fontId="9" fillId="0" borderId="0" xfId="2"/>
    <xf numFmtId="165" fontId="9" fillId="3" borderId="0" xfId="0" applyNumberFormat="1" applyFont="1" applyFill="1"/>
    <xf numFmtId="0" fontId="20" fillId="3" borderId="0" xfId="1" applyFont="1" applyFill="1" applyAlignment="1" applyProtection="1">
      <alignment horizontal="center"/>
    </xf>
    <xf numFmtId="165" fontId="17" fillId="3" borderId="0" xfId="0" quotePrefix="1" applyNumberFormat="1" applyFont="1" applyFill="1" applyAlignment="1">
      <alignment horizontal="center"/>
    </xf>
    <xf numFmtId="165" fontId="0" fillId="0" borderId="0" xfId="0" applyNumberFormat="1"/>
    <xf numFmtId="165" fontId="19" fillId="3" borderId="0" xfId="0" applyNumberFormat="1" applyFont="1" applyFill="1" applyAlignment="1">
      <alignment horizontal="center"/>
    </xf>
    <xf numFmtId="0" fontId="21" fillId="3" borderId="0" xfId="0" applyFont="1" applyFill="1" applyAlignment="1" applyProtection="1">
      <alignment horizontal="left"/>
      <protection hidden="1"/>
    </xf>
    <xf numFmtId="0" fontId="22" fillId="3" borderId="0" xfId="0" applyFont="1" applyFill="1" applyAlignment="1" applyProtection="1">
      <alignment horizontal="left"/>
      <protection hidden="1"/>
    </xf>
    <xf numFmtId="165" fontId="18" fillId="3" borderId="0" xfId="0" applyNumberFormat="1" applyFont="1" applyFill="1" applyAlignment="1" applyProtection="1">
      <alignment horizontal="center"/>
      <protection hidden="1"/>
    </xf>
    <xf numFmtId="165" fontId="9" fillId="3" borderId="0" xfId="0" applyNumberFormat="1" applyFont="1" applyFill="1" applyAlignment="1" applyProtection="1">
      <alignment horizontal="center"/>
      <protection hidden="1"/>
    </xf>
    <xf numFmtId="0" fontId="23" fillId="3" borderId="0" xfId="0" applyFont="1" applyFill="1" applyAlignment="1">
      <alignment horizontal="center"/>
    </xf>
    <xf numFmtId="0" fontId="24" fillId="3" borderId="0" xfId="0" applyFont="1" applyFill="1" applyAlignment="1" applyProtection="1">
      <alignment horizontal="center"/>
      <protection hidden="1"/>
    </xf>
    <xf numFmtId="165" fontId="1" fillId="3" borderId="0" xfId="0" applyNumberFormat="1" applyFont="1" applyFill="1" applyProtection="1">
      <protection hidden="1"/>
    </xf>
    <xf numFmtId="165" fontId="1" fillId="3" borderId="0" xfId="0" applyNumberFormat="1" applyFont="1" applyFill="1"/>
    <xf numFmtId="0" fontId="1" fillId="7" borderId="0" xfId="0" applyFont="1" applyFill="1"/>
    <xf numFmtId="0" fontId="1" fillId="3" borderId="0" xfId="0" applyFont="1" applyFill="1" applyAlignment="1">
      <alignment horizontal="right"/>
    </xf>
    <xf numFmtId="0" fontId="13" fillId="6" borderId="0" xfId="0" applyFont="1" applyFill="1" applyAlignment="1">
      <alignment horizontal="center"/>
    </xf>
    <xf numFmtId="0" fontId="29" fillId="3" borderId="9" xfId="0" applyFont="1" applyFill="1" applyBorder="1" applyAlignment="1">
      <alignment horizontal="center"/>
    </xf>
    <xf numFmtId="0" fontId="1" fillId="3" borderId="20" xfId="0" applyFont="1" applyFill="1" applyBorder="1"/>
    <xf numFmtId="0" fontId="24" fillId="3" borderId="0" xfId="0" applyFont="1" applyFill="1" applyAlignment="1" applyProtection="1">
      <alignment horizontal="right"/>
      <protection hidden="1"/>
    </xf>
    <xf numFmtId="0" fontId="32" fillId="3" borderId="0" xfId="2" applyFont="1" applyFill="1" applyAlignment="1" applyProtection="1">
      <alignment horizontal="center"/>
      <protection hidden="1"/>
    </xf>
    <xf numFmtId="0" fontId="15" fillId="7" borderId="0" xfId="0" applyFont="1" applyFill="1" applyAlignment="1">
      <alignment horizontal="center"/>
    </xf>
    <xf numFmtId="0" fontId="33" fillId="7" borderId="0" xfId="0" quotePrefix="1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" fillId="3" borderId="0" xfId="0" applyFont="1" applyFill="1"/>
    <xf numFmtId="15" fontId="19" fillId="3" borderId="0" xfId="2" applyNumberFormat="1" applyFont="1" applyFill="1" applyAlignment="1">
      <alignment horizontal="center"/>
    </xf>
    <xf numFmtId="0" fontId="34" fillId="3" borderId="0" xfId="1" applyFont="1" applyFill="1" applyAlignment="1" applyProtection="1">
      <alignment horizontal="center"/>
    </xf>
    <xf numFmtId="164" fontId="35" fillId="0" borderId="2" xfId="0" applyNumberFormat="1" applyFont="1" applyBorder="1" applyAlignment="1">
      <alignment horizontal="center"/>
    </xf>
    <xf numFmtId="166" fontId="35" fillId="0" borderId="2" xfId="0" applyNumberFormat="1" applyFont="1" applyBorder="1" applyAlignment="1">
      <alignment horizontal="center"/>
    </xf>
    <xf numFmtId="1" fontId="35" fillId="0" borderId="2" xfId="0" applyNumberFormat="1" applyFont="1" applyBorder="1" applyAlignment="1">
      <alignment horizontal="center"/>
    </xf>
    <xf numFmtId="167" fontId="35" fillId="0" borderId="2" xfId="0" applyNumberFormat="1" applyFont="1" applyBorder="1" applyAlignment="1">
      <alignment horizontal="center"/>
    </xf>
    <xf numFmtId="2" fontId="35" fillId="0" borderId="2" xfId="0" applyNumberFormat="1" applyFont="1" applyBorder="1" applyAlignment="1">
      <alignment horizontal="center"/>
    </xf>
    <xf numFmtId="164" fontId="35" fillId="0" borderId="0" xfId="0" applyNumberFormat="1" applyFont="1" applyAlignment="1">
      <alignment horizontal="center"/>
    </xf>
    <xf numFmtId="1" fontId="35" fillId="0" borderId="0" xfId="0" applyNumberFormat="1" applyFont="1" applyAlignment="1">
      <alignment horizontal="center"/>
    </xf>
    <xf numFmtId="2" fontId="35" fillId="0" borderId="0" xfId="0" applyNumberFormat="1" applyFont="1" applyAlignment="1">
      <alignment horizontal="center"/>
    </xf>
    <xf numFmtId="164" fontId="35" fillId="0" borderId="27" xfId="0" applyNumberFormat="1" applyFont="1" applyBorder="1" applyAlignment="1">
      <alignment horizontal="center"/>
    </xf>
    <xf numFmtId="167" fontId="35" fillId="0" borderId="28" xfId="0" applyNumberFormat="1" applyFont="1" applyBorder="1" applyAlignment="1">
      <alignment horizontal="center"/>
    </xf>
    <xf numFmtId="2" fontId="35" fillId="0" borderId="27" xfId="0" applyNumberFormat="1" applyFont="1" applyBorder="1" applyAlignment="1">
      <alignment horizontal="center"/>
    </xf>
    <xf numFmtId="3" fontId="35" fillId="0" borderId="27" xfId="0" applyNumberFormat="1" applyFont="1" applyBorder="1" applyAlignment="1">
      <alignment horizontal="center"/>
    </xf>
    <xf numFmtId="0" fontId="37" fillId="8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_Simulador série 3_09" xfId="2" xr:uid="{00000000-0005-0000-0000-000002000000}"/>
  </cellStyles>
  <dxfs count="0"/>
  <tableStyles count="0" defaultTableStyle="TableStyleMedium9" defaultPivotStyle="PivotStyleLight16"/>
  <colors>
    <mruColors>
      <color rgb="FF003399"/>
      <color rgb="FF0033CC"/>
      <color rgb="FF0E1452"/>
      <color rgb="FF160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31731700060918"/>
          <c:y val="8.30566131394916E-2"/>
          <c:w val="0.81237987750457075"/>
          <c:h val="0.70432007942288732"/>
        </c:manualLayout>
      </c:layout>
      <c:lineChart>
        <c:grouping val="standard"/>
        <c:varyColors val="0"/>
        <c:ser>
          <c:idx val="0"/>
          <c:order val="0"/>
          <c:tx>
            <c:v>Fiabilidade R(t)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HM_PT!$A$66:$A$166</c:f>
              <c:numCache>
                <c:formatCode>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HM_PT!$E$66:$E$166</c:f>
              <c:numCache>
                <c:formatCode>General</c:formatCode>
                <c:ptCount val="101"/>
                <c:pt idx="0">
                  <c:v>0.99839</c:v>
                </c:pt>
                <c:pt idx="1">
                  <c:v>0.99731000000000003</c:v>
                </c:pt>
                <c:pt idx="2">
                  <c:v>0.99709999999999999</c:v>
                </c:pt>
                <c:pt idx="3">
                  <c:v>0.99690000000000001</c:v>
                </c:pt>
                <c:pt idx="4">
                  <c:v>0.99673999999999996</c:v>
                </c:pt>
                <c:pt idx="5">
                  <c:v>0.99663000000000002</c:v>
                </c:pt>
                <c:pt idx="6">
                  <c:v>0.99653000000000003</c:v>
                </c:pt>
                <c:pt idx="7">
                  <c:v>0.99641999999999997</c:v>
                </c:pt>
                <c:pt idx="8">
                  <c:v>0.99631999999999998</c:v>
                </c:pt>
                <c:pt idx="9">
                  <c:v>0.99624000000000001</c:v>
                </c:pt>
                <c:pt idx="10">
                  <c:v>0.99616000000000005</c:v>
                </c:pt>
                <c:pt idx="11">
                  <c:v>0.99609000000000003</c:v>
                </c:pt>
                <c:pt idx="12">
                  <c:v>0.99600999999999995</c:v>
                </c:pt>
                <c:pt idx="13">
                  <c:v>0.99590999999999996</c:v>
                </c:pt>
                <c:pt idx="14">
                  <c:v>0.99577000000000004</c:v>
                </c:pt>
                <c:pt idx="15">
                  <c:v>0.99560999999999999</c:v>
                </c:pt>
                <c:pt idx="16">
                  <c:v>0.99543000000000004</c:v>
                </c:pt>
                <c:pt idx="17">
                  <c:v>0.99522999999999995</c:v>
                </c:pt>
                <c:pt idx="18">
                  <c:v>0.99492999999999998</c:v>
                </c:pt>
                <c:pt idx="19">
                  <c:v>0.99458000000000002</c:v>
                </c:pt>
                <c:pt idx="20">
                  <c:v>0.99421999999999999</c:v>
                </c:pt>
                <c:pt idx="21">
                  <c:v>0.99385999999999997</c:v>
                </c:pt>
                <c:pt idx="22">
                  <c:v>0.99351</c:v>
                </c:pt>
                <c:pt idx="23">
                  <c:v>0.99314999999999998</c:v>
                </c:pt>
                <c:pt idx="24">
                  <c:v>0.99275999999999998</c:v>
                </c:pt>
                <c:pt idx="25">
                  <c:v>0.99238999999999999</c:v>
                </c:pt>
                <c:pt idx="26">
                  <c:v>0.99199999999999999</c:v>
                </c:pt>
                <c:pt idx="27">
                  <c:v>0.99156</c:v>
                </c:pt>
                <c:pt idx="28">
                  <c:v>0.99116000000000004</c:v>
                </c:pt>
                <c:pt idx="29">
                  <c:v>0.99077999999999999</c:v>
                </c:pt>
                <c:pt idx="30">
                  <c:v>0.99034</c:v>
                </c:pt>
                <c:pt idx="31">
                  <c:v>0.98985000000000001</c:v>
                </c:pt>
                <c:pt idx="32">
                  <c:v>0.98931000000000002</c:v>
                </c:pt>
                <c:pt idx="33">
                  <c:v>0.98870000000000002</c:v>
                </c:pt>
                <c:pt idx="34">
                  <c:v>0.98807999999999996</c:v>
                </c:pt>
                <c:pt idx="35">
                  <c:v>0.98748999999999998</c:v>
                </c:pt>
                <c:pt idx="36">
                  <c:v>0.98685</c:v>
                </c:pt>
                <c:pt idx="37">
                  <c:v>0.98607999999999996</c:v>
                </c:pt>
                <c:pt idx="38">
                  <c:v>0.98523000000000005</c:v>
                </c:pt>
                <c:pt idx="39">
                  <c:v>0.98438000000000003</c:v>
                </c:pt>
                <c:pt idx="40">
                  <c:v>0.98346999999999996</c:v>
                </c:pt>
                <c:pt idx="41">
                  <c:v>0.98246</c:v>
                </c:pt>
                <c:pt idx="42">
                  <c:v>0.98134999999999994</c:v>
                </c:pt>
                <c:pt idx="43">
                  <c:v>0.98014000000000001</c:v>
                </c:pt>
                <c:pt idx="44">
                  <c:v>0.97877000000000003</c:v>
                </c:pt>
                <c:pt idx="45">
                  <c:v>0.97719</c:v>
                </c:pt>
                <c:pt idx="46">
                  <c:v>0.97557000000000005</c:v>
                </c:pt>
                <c:pt idx="47">
                  <c:v>0.9738</c:v>
                </c:pt>
                <c:pt idx="48">
                  <c:v>0.97175</c:v>
                </c:pt>
                <c:pt idx="49">
                  <c:v>0.96947000000000005</c:v>
                </c:pt>
                <c:pt idx="50">
                  <c:v>0.96828000000000003</c:v>
                </c:pt>
                <c:pt idx="51">
                  <c:v>0.96558999999999995</c:v>
                </c:pt>
                <c:pt idx="52">
                  <c:v>0.96262999999999999</c:v>
                </c:pt>
                <c:pt idx="53">
                  <c:v>0.95943000000000001</c:v>
                </c:pt>
                <c:pt idx="54">
                  <c:v>0.95577999999999996</c:v>
                </c:pt>
                <c:pt idx="55">
                  <c:v>0.95189000000000001</c:v>
                </c:pt>
                <c:pt idx="56">
                  <c:v>0.94752000000000003</c:v>
                </c:pt>
                <c:pt idx="57">
                  <c:v>0.94303999999999999</c:v>
                </c:pt>
                <c:pt idx="58">
                  <c:v>0.93808999999999998</c:v>
                </c:pt>
                <c:pt idx="59">
                  <c:v>0.93281000000000003</c:v>
                </c:pt>
                <c:pt idx="60">
                  <c:v>0.92701</c:v>
                </c:pt>
                <c:pt idx="61">
                  <c:v>0.92076000000000002</c:v>
                </c:pt>
                <c:pt idx="62">
                  <c:v>0.91427000000000003</c:v>
                </c:pt>
                <c:pt idx="63">
                  <c:v>0.90725999999999996</c:v>
                </c:pt>
                <c:pt idx="64">
                  <c:v>0.89954999999999996</c:v>
                </c:pt>
                <c:pt idx="65">
                  <c:v>0.89163000000000003</c:v>
                </c:pt>
                <c:pt idx="66">
                  <c:v>0.88302999999999998</c:v>
                </c:pt>
                <c:pt idx="67">
                  <c:v>0.87341000000000002</c:v>
                </c:pt>
                <c:pt idx="68">
                  <c:v>0.86353000000000002</c:v>
                </c:pt>
                <c:pt idx="69">
                  <c:v>0.85302</c:v>
                </c:pt>
                <c:pt idx="70">
                  <c:v>0.84189000000000003</c:v>
                </c:pt>
                <c:pt idx="71">
                  <c:v>0.82992999999999995</c:v>
                </c:pt>
                <c:pt idx="72">
                  <c:v>0.81798000000000004</c:v>
                </c:pt>
                <c:pt idx="73">
                  <c:v>0.80478000000000005</c:v>
                </c:pt>
                <c:pt idx="74">
                  <c:v>0.79052</c:v>
                </c:pt>
                <c:pt idx="75">
                  <c:v>0.77486999999999995</c:v>
                </c:pt>
                <c:pt idx="76">
                  <c:v>0.75744999999999996</c:v>
                </c:pt>
                <c:pt idx="77">
                  <c:v>0.73931000000000002</c:v>
                </c:pt>
                <c:pt idx="78">
                  <c:v>0.71875999999999995</c:v>
                </c:pt>
                <c:pt idx="79">
                  <c:v>0.69542999999999999</c:v>
                </c:pt>
                <c:pt idx="80">
                  <c:v>0.67005000000000003</c:v>
                </c:pt>
                <c:pt idx="81">
                  <c:v>0.64276</c:v>
                </c:pt>
                <c:pt idx="82">
                  <c:v>0.61292000000000002</c:v>
                </c:pt>
                <c:pt idx="83">
                  <c:v>0.58055999999999996</c:v>
                </c:pt>
                <c:pt idx="84">
                  <c:v>0.54352999999999996</c:v>
                </c:pt>
                <c:pt idx="85">
                  <c:v>0.50119999999999998</c:v>
                </c:pt>
                <c:pt idx="86">
                  <c:v>0.45252999999999999</c:v>
                </c:pt>
                <c:pt idx="87">
                  <c:v>0.40044000000000002</c:v>
                </c:pt>
                <c:pt idx="88">
                  <c:v>0.34627999999999998</c:v>
                </c:pt>
                <c:pt idx="89">
                  <c:v>0.29207</c:v>
                </c:pt>
                <c:pt idx="90">
                  <c:v>0.23955000000000001</c:v>
                </c:pt>
                <c:pt idx="91">
                  <c:v>0.18986</c:v>
                </c:pt>
                <c:pt idx="92">
                  <c:v>0.14530999999999999</c:v>
                </c:pt>
                <c:pt idx="93">
                  <c:v>0.10693</c:v>
                </c:pt>
                <c:pt idx="94">
                  <c:v>7.5310000000000002E-2</c:v>
                </c:pt>
                <c:pt idx="95">
                  <c:v>5.049E-2</c:v>
                </c:pt>
                <c:pt idx="96">
                  <c:v>3.2039999999999999E-2</c:v>
                </c:pt>
                <c:pt idx="97">
                  <c:v>1.9120000000000002E-2</c:v>
                </c:pt>
                <c:pt idx="98">
                  <c:v>1.0659999999999999E-2</c:v>
                </c:pt>
                <c:pt idx="99">
                  <c:v>5.5100000000000001E-3</c:v>
                </c:pt>
                <c:pt idx="100">
                  <c:v>2.6199999999999999E-3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C-4C7F-A13D-2EE214295FB1}"/>
            </c:ext>
          </c:extLst>
        </c:ser>
        <c:ser>
          <c:idx val="1"/>
          <c:order val="1"/>
          <c:tx>
            <c:v>Mortalidade F(t)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HM_PT!$A$66:$A$166</c:f>
              <c:numCache>
                <c:formatCode>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HM_PT!$F$66:$F$166</c:f>
              <c:numCache>
                <c:formatCode>General</c:formatCode>
                <c:ptCount val="101"/>
                <c:pt idx="0">
                  <c:v>1.6100000000000003E-3</c:v>
                </c:pt>
                <c:pt idx="1">
                  <c:v>2.6899999999999702E-3</c:v>
                </c:pt>
                <c:pt idx="2">
                  <c:v>2.9000000000000137E-3</c:v>
                </c:pt>
                <c:pt idx="3">
                  <c:v>3.0999999999999917E-3</c:v>
                </c:pt>
                <c:pt idx="4">
                  <c:v>3.2600000000000406E-3</c:v>
                </c:pt>
                <c:pt idx="5">
                  <c:v>3.3699999999999841E-3</c:v>
                </c:pt>
                <c:pt idx="6">
                  <c:v>3.4699999999999731E-3</c:v>
                </c:pt>
                <c:pt idx="7">
                  <c:v>3.5800000000000276E-3</c:v>
                </c:pt>
                <c:pt idx="8">
                  <c:v>3.6800000000000166E-3</c:v>
                </c:pt>
                <c:pt idx="9">
                  <c:v>3.7599999999999856E-3</c:v>
                </c:pt>
                <c:pt idx="10">
                  <c:v>3.8399999999999546E-3</c:v>
                </c:pt>
                <c:pt idx="11">
                  <c:v>3.9099999999999691E-3</c:v>
                </c:pt>
                <c:pt idx="12">
                  <c:v>3.9900000000000491E-3</c:v>
                </c:pt>
                <c:pt idx="13">
                  <c:v>4.090000000000038E-3</c:v>
                </c:pt>
                <c:pt idx="14">
                  <c:v>4.229999999999956E-3</c:v>
                </c:pt>
                <c:pt idx="15">
                  <c:v>4.390000000000005E-3</c:v>
                </c:pt>
                <c:pt idx="16">
                  <c:v>4.569999999999963E-3</c:v>
                </c:pt>
                <c:pt idx="17">
                  <c:v>4.770000000000052E-3</c:v>
                </c:pt>
                <c:pt idx="18">
                  <c:v>5.0700000000000189E-3</c:v>
                </c:pt>
                <c:pt idx="19">
                  <c:v>5.4199999999999804E-3</c:v>
                </c:pt>
                <c:pt idx="20">
                  <c:v>5.7800000000000074E-3</c:v>
                </c:pt>
                <c:pt idx="21">
                  <c:v>6.1400000000000343E-3</c:v>
                </c:pt>
                <c:pt idx="22">
                  <c:v>6.4899999999999958E-3</c:v>
                </c:pt>
                <c:pt idx="23">
                  <c:v>6.8500000000000227E-3</c:v>
                </c:pt>
                <c:pt idx="24">
                  <c:v>7.2400000000000242E-3</c:v>
                </c:pt>
                <c:pt idx="25">
                  <c:v>7.6100000000000056E-3</c:v>
                </c:pt>
                <c:pt idx="26">
                  <c:v>8.0000000000000071E-3</c:v>
                </c:pt>
                <c:pt idx="27">
                  <c:v>8.4400000000000031E-3</c:v>
                </c:pt>
                <c:pt idx="28">
                  <c:v>8.839999999999959E-3</c:v>
                </c:pt>
                <c:pt idx="29">
                  <c:v>9.220000000000006E-3</c:v>
                </c:pt>
                <c:pt idx="30">
                  <c:v>9.6600000000000019E-3</c:v>
                </c:pt>
                <c:pt idx="31">
                  <c:v>1.0149999999999992E-2</c:v>
                </c:pt>
                <c:pt idx="32">
                  <c:v>1.0689999999999977E-2</c:v>
                </c:pt>
                <c:pt idx="33">
                  <c:v>1.1299999999999977E-2</c:v>
                </c:pt>
                <c:pt idx="34">
                  <c:v>1.1920000000000042E-2</c:v>
                </c:pt>
                <c:pt idx="35">
                  <c:v>1.2510000000000021E-2</c:v>
                </c:pt>
                <c:pt idx="36">
                  <c:v>1.3149999999999995E-2</c:v>
                </c:pt>
                <c:pt idx="37">
                  <c:v>1.3920000000000043E-2</c:v>
                </c:pt>
                <c:pt idx="38">
                  <c:v>1.476999999999995E-2</c:v>
                </c:pt>
                <c:pt idx="39">
                  <c:v>1.5619999999999967E-2</c:v>
                </c:pt>
                <c:pt idx="40">
                  <c:v>1.6530000000000045E-2</c:v>
                </c:pt>
                <c:pt idx="41">
                  <c:v>1.754E-2</c:v>
                </c:pt>
                <c:pt idx="42">
                  <c:v>1.8650000000000055E-2</c:v>
                </c:pt>
                <c:pt idx="43">
                  <c:v>1.9859999999999989E-2</c:v>
                </c:pt>
                <c:pt idx="44">
                  <c:v>2.1229999999999971E-2</c:v>
                </c:pt>
                <c:pt idx="45">
                  <c:v>2.2809999999999997E-2</c:v>
                </c:pt>
                <c:pt idx="46">
                  <c:v>2.4429999999999952E-2</c:v>
                </c:pt>
                <c:pt idx="47">
                  <c:v>2.6200000000000001E-2</c:v>
                </c:pt>
                <c:pt idx="48">
                  <c:v>2.8249999999999997E-2</c:v>
                </c:pt>
                <c:pt idx="49">
                  <c:v>3.0529999999999946E-2</c:v>
                </c:pt>
                <c:pt idx="50">
                  <c:v>3.171999999999997E-2</c:v>
                </c:pt>
                <c:pt idx="51">
                  <c:v>3.4410000000000052E-2</c:v>
                </c:pt>
                <c:pt idx="52">
                  <c:v>3.7370000000000014E-2</c:v>
                </c:pt>
                <c:pt idx="53">
                  <c:v>4.0569999999999995E-2</c:v>
                </c:pt>
                <c:pt idx="54">
                  <c:v>4.4220000000000037E-2</c:v>
                </c:pt>
                <c:pt idx="55">
                  <c:v>4.8109999999999986E-2</c:v>
                </c:pt>
                <c:pt idx="56">
                  <c:v>5.2479999999999971E-2</c:v>
                </c:pt>
                <c:pt idx="57">
                  <c:v>5.6960000000000011E-2</c:v>
                </c:pt>
                <c:pt idx="58">
                  <c:v>6.1910000000000021E-2</c:v>
                </c:pt>
                <c:pt idx="59">
                  <c:v>6.7189999999999972E-2</c:v>
                </c:pt>
                <c:pt idx="60">
                  <c:v>7.2989999999999999E-2</c:v>
                </c:pt>
                <c:pt idx="61">
                  <c:v>7.9239999999999977E-2</c:v>
                </c:pt>
                <c:pt idx="62">
                  <c:v>8.5729999999999973E-2</c:v>
                </c:pt>
                <c:pt idx="63">
                  <c:v>9.2740000000000045E-2</c:v>
                </c:pt>
                <c:pt idx="64">
                  <c:v>0.10045000000000004</c:v>
                </c:pt>
                <c:pt idx="65">
                  <c:v>0.10836999999999997</c:v>
                </c:pt>
                <c:pt idx="66">
                  <c:v>0.11697000000000002</c:v>
                </c:pt>
                <c:pt idx="67">
                  <c:v>0.12658999999999998</c:v>
                </c:pt>
                <c:pt idx="68">
                  <c:v>0.13646999999999998</c:v>
                </c:pt>
                <c:pt idx="69">
                  <c:v>0.14698</c:v>
                </c:pt>
                <c:pt idx="70">
                  <c:v>0.15810999999999997</c:v>
                </c:pt>
                <c:pt idx="71">
                  <c:v>0.17007000000000005</c:v>
                </c:pt>
                <c:pt idx="72">
                  <c:v>0.18201999999999996</c:v>
                </c:pt>
                <c:pt idx="73">
                  <c:v>0.19521999999999995</c:v>
                </c:pt>
                <c:pt idx="74">
                  <c:v>0.20948</c:v>
                </c:pt>
                <c:pt idx="75">
                  <c:v>0.22513000000000005</c:v>
                </c:pt>
                <c:pt idx="76">
                  <c:v>0.24255000000000004</c:v>
                </c:pt>
                <c:pt idx="77">
                  <c:v>0.26068999999999998</c:v>
                </c:pt>
                <c:pt idx="78">
                  <c:v>0.28124000000000005</c:v>
                </c:pt>
                <c:pt idx="79">
                  <c:v>0.30457000000000001</c:v>
                </c:pt>
                <c:pt idx="80">
                  <c:v>0.32994999999999997</c:v>
                </c:pt>
                <c:pt idx="81">
                  <c:v>0.35724</c:v>
                </c:pt>
                <c:pt idx="82">
                  <c:v>0.38707999999999998</c:v>
                </c:pt>
                <c:pt idx="83">
                  <c:v>0.41944000000000004</c:v>
                </c:pt>
                <c:pt idx="84">
                  <c:v>0.45647000000000004</c:v>
                </c:pt>
                <c:pt idx="85">
                  <c:v>0.49880000000000002</c:v>
                </c:pt>
                <c:pt idx="86">
                  <c:v>0.54747000000000001</c:v>
                </c:pt>
                <c:pt idx="87">
                  <c:v>0.59955999999999998</c:v>
                </c:pt>
                <c:pt idx="88">
                  <c:v>0.65372000000000008</c:v>
                </c:pt>
                <c:pt idx="89">
                  <c:v>0.70792999999999995</c:v>
                </c:pt>
                <c:pt idx="90">
                  <c:v>0.76044999999999996</c:v>
                </c:pt>
                <c:pt idx="91">
                  <c:v>0.81013999999999997</c:v>
                </c:pt>
                <c:pt idx="92">
                  <c:v>0.85468999999999995</c:v>
                </c:pt>
                <c:pt idx="93">
                  <c:v>0.89307000000000003</c:v>
                </c:pt>
                <c:pt idx="94">
                  <c:v>0.92469000000000001</c:v>
                </c:pt>
                <c:pt idx="95">
                  <c:v>0.94950999999999997</c:v>
                </c:pt>
                <c:pt idx="96">
                  <c:v>0.96796000000000004</c:v>
                </c:pt>
                <c:pt idx="97">
                  <c:v>0.98087999999999997</c:v>
                </c:pt>
                <c:pt idx="98">
                  <c:v>0.98934</c:v>
                </c:pt>
                <c:pt idx="99">
                  <c:v>0.99448999999999999</c:v>
                </c:pt>
                <c:pt idx="100">
                  <c:v>0.99738000000000004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C-4C7F-A13D-2EE214295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446256"/>
        <c:axId val="341446816"/>
      </c:lineChart>
      <c:catAx>
        <c:axId val="341446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Idade</a:t>
                </a:r>
              </a:p>
            </c:rich>
          </c:tx>
          <c:layout>
            <c:manualLayout>
              <c:xMode val="edge"/>
              <c:yMode val="edge"/>
              <c:x val="0.45454588384184275"/>
              <c:y val="0.9036559509576654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41446816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341446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41446256"/>
        <c:crosses val="autoZero"/>
        <c:crossBetween val="between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601564012598991"/>
          <c:y val="0.36544909781376228"/>
          <c:w val="0.23404277423345907"/>
          <c:h val="0.1362128455487660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99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4274377159636"/>
          <c:y val="8.7837837837837829E-2"/>
          <c:w val="0.80268349400498062"/>
          <c:h val="0.68918918918918914"/>
        </c:manualLayout>
      </c:layout>
      <c:lineChart>
        <c:grouping val="standard"/>
        <c:varyColors val="0"/>
        <c:ser>
          <c:idx val="0"/>
          <c:order val="0"/>
          <c:tx>
            <c:v>Taxa instantânea de mortalidade h(t)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HM_PT!$A$66:$A$166</c:f>
              <c:numCache>
                <c:formatCode>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HM_PT!$G$66:$G$166</c:f>
              <c:numCache>
                <c:formatCode>General</c:formatCode>
                <c:ptCount val="101"/>
                <c:pt idx="0">
                  <c:v>2.5899999999999999E-3</c:v>
                </c:pt>
                <c:pt idx="1">
                  <c:v>2.1033864521880226E-4</c:v>
                </c:pt>
                <c:pt idx="2">
                  <c:v>2.105664236796984E-4</c:v>
                </c:pt>
                <c:pt idx="3">
                  <c:v>1.9055260254738742E-4</c:v>
                </c:pt>
                <c:pt idx="4">
                  <c:v>1.3040425318487311E-4</c:v>
                </c:pt>
                <c:pt idx="5">
                  <c:v>9.029435961233622E-5</c:v>
                </c:pt>
                <c:pt idx="6">
                  <c:v>1.2040576743626019E-4</c:v>
                </c:pt>
                <c:pt idx="7">
                  <c:v>1.0034820828274111E-4</c:v>
                </c:pt>
                <c:pt idx="8">
                  <c:v>9.0323357620280607E-5</c:v>
                </c:pt>
                <c:pt idx="9">
                  <c:v>7.0258551469407415E-5</c:v>
                </c:pt>
                <c:pt idx="10">
                  <c:v>7.0264193367060147E-5</c:v>
                </c:pt>
                <c:pt idx="11">
                  <c:v>8.0308384195309997E-5</c:v>
                </c:pt>
                <c:pt idx="12">
                  <c:v>6.023552088666687E-5</c:v>
                </c:pt>
                <c:pt idx="13">
                  <c:v>1.5060089758134958E-4</c:v>
                </c:pt>
                <c:pt idx="14">
                  <c:v>1.2049281561586891E-4</c:v>
                </c:pt>
                <c:pt idx="15">
                  <c:v>2.0084959378169657E-4</c:v>
                </c:pt>
                <c:pt idx="16">
                  <c:v>1.7074959070318698E-4</c:v>
                </c:pt>
                <c:pt idx="17">
                  <c:v>2.4110183538772188E-4</c:v>
                </c:pt>
                <c:pt idx="18">
                  <c:v>3.6172543030254313E-4</c:v>
                </c:pt>
                <c:pt idx="19">
                  <c:v>3.4173258420190368E-4</c:v>
                </c:pt>
                <c:pt idx="20">
                  <c:v>3.8207082386535022E-4</c:v>
                </c:pt>
                <c:pt idx="21">
                  <c:v>3.4197662489187503E-4</c:v>
                </c:pt>
                <c:pt idx="22">
                  <c:v>3.6222405570201035E-4</c:v>
                </c:pt>
                <c:pt idx="23">
                  <c:v>3.7241698624070215E-4</c:v>
                </c:pt>
                <c:pt idx="24">
                  <c:v>4.1282787091577304E-4</c:v>
                </c:pt>
                <c:pt idx="25">
                  <c:v>3.3240662395745194E-4</c:v>
                </c:pt>
                <c:pt idx="26">
                  <c:v>4.4337407672386865E-4</c:v>
                </c:pt>
                <c:pt idx="27">
                  <c:v>4.3346774193548385E-4</c:v>
                </c:pt>
                <c:pt idx="28">
                  <c:v>3.7314938077373028E-4</c:v>
                </c:pt>
                <c:pt idx="29">
                  <c:v>4.035675370273215E-4</c:v>
                </c:pt>
                <c:pt idx="30">
                  <c:v>4.7437372575142819E-4</c:v>
                </c:pt>
                <c:pt idx="31">
                  <c:v>5.1497465516893188E-4</c:v>
                </c:pt>
                <c:pt idx="32">
                  <c:v>5.6574228418447244E-4</c:v>
                </c:pt>
                <c:pt idx="33">
                  <c:v>6.5702358209256953E-4</c:v>
                </c:pt>
                <c:pt idx="34">
                  <c:v>6.0685748963285123E-4</c:v>
                </c:pt>
                <c:pt idx="35">
                  <c:v>5.9711764229617033E-4</c:v>
                </c:pt>
                <c:pt idx="36">
                  <c:v>7.0886793790316861E-4</c:v>
                </c:pt>
                <c:pt idx="37">
                  <c:v>8.5119319045447639E-4</c:v>
                </c:pt>
                <c:pt idx="38">
                  <c:v>8.7214019146519557E-4</c:v>
                </c:pt>
                <c:pt idx="39">
                  <c:v>8.6274270982410195E-4</c:v>
                </c:pt>
                <c:pt idx="40">
                  <c:v>9.9555049879111734E-4</c:v>
                </c:pt>
                <c:pt idx="41">
                  <c:v>1.0574801468270511E-3</c:v>
                </c:pt>
                <c:pt idx="42">
                  <c:v>1.2010667100950676E-3</c:v>
                </c:pt>
                <c:pt idx="43">
                  <c:v>1.253375452183217E-3</c:v>
                </c:pt>
                <c:pt idx="44">
                  <c:v>1.5507988654681983E-3</c:v>
                </c:pt>
                <c:pt idx="45">
                  <c:v>1.6551385923148441E-3</c:v>
                </c:pt>
                <c:pt idx="46">
                  <c:v>1.6578147545513156E-3</c:v>
                </c:pt>
                <c:pt idx="47">
                  <c:v>1.9783306169726417E-3</c:v>
                </c:pt>
                <c:pt idx="48">
                  <c:v>2.2181146025878002E-3</c:v>
                </c:pt>
                <c:pt idx="49">
                  <c:v>2.4697710316439413E-3</c:v>
                </c:pt>
                <c:pt idx="50">
                  <c:v>2.7643970416825689E-3</c:v>
                </c:pt>
                <c:pt idx="51">
                  <c:v>3.0569669930185484E-3</c:v>
                </c:pt>
                <c:pt idx="52">
                  <c:v>3.3140359780030864E-3</c:v>
                </c:pt>
                <c:pt idx="53">
                  <c:v>3.7813074597716672E-3</c:v>
                </c:pt>
                <c:pt idx="54">
                  <c:v>4.0544906871788459E-3</c:v>
                </c:pt>
                <c:pt idx="55">
                  <c:v>4.5826445416309192E-3</c:v>
                </c:pt>
                <c:pt idx="56">
                  <c:v>4.7064261626868654E-3</c:v>
                </c:pt>
                <c:pt idx="57">
                  <c:v>5.2241641337386017E-3</c:v>
                </c:pt>
                <c:pt idx="58">
                  <c:v>5.5989141499830338E-3</c:v>
                </c:pt>
                <c:pt idx="59">
                  <c:v>6.1827756398639792E-3</c:v>
                </c:pt>
                <c:pt idx="60">
                  <c:v>6.7001854611335645E-3</c:v>
                </c:pt>
                <c:pt idx="61">
                  <c:v>7.0010032254236741E-3</c:v>
                </c:pt>
                <c:pt idx="62">
                  <c:v>7.6132759894000611E-3</c:v>
                </c:pt>
                <c:pt idx="63">
                  <c:v>8.4329574414560259E-3</c:v>
                </c:pt>
                <c:pt idx="64">
                  <c:v>8.729581376893062E-3</c:v>
                </c:pt>
                <c:pt idx="65">
                  <c:v>9.5492190539714309E-3</c:v>
                </c:pt>
                <c:pt idx="66">
                  <c:v>1.0789228715947197E-2</c:v>
                </c:pt>
                <c:pt idx="67">
                  <c:v>1.1188747834161919E-2</c:v>
                </c:pt>
                <c:pt idx="68">
                  <c:v>1.2033294787098843E-2</c:v>
                </c:pt>
                <c:pt idx="69">
                  <c:v>1.2888955797714034E-2</c:v>
                </c:pt>
                <c:pt idx="70">
                  <c:v>1.4032496307237814E-2</c:v>
                </c:pt>
                <c:pt idx="71">
                  <c:v>1.4194253406026916E-2</c:v>
                </c:pt>
                <c:pt idx="72">
                  <c:v>1.5904955839649126E-2</c:v>
                </c:pt>
                <c:pt idx="73">
                  <c:v>1.743318907552752E-2</c:v>
                </c:pt>
                <c:pt idx="74">
                  <c:v>1.9446308307860535E-2</c:v>
                </c:pt>
                <c:pt idx="75">
                  <c:v>2.2036128118200677E-2</c:v>
                </c:pt>
                <c:pt idx="76">
                  <c:v>2.3410378515105759E-2</c:v>
                </c:pt>
                <c:pt idx="77">
                  <c:v>2.7130503663608158E-2</c:v>
                </c:pt>
                <c:pt idx="78">
                  <c:v>3.1569977411370062E-2</c:v>
                </c:pt>
                <c:pt idx="79">
                  <c:v>3.5310813066948631E-2</c:v>
                </c:pt>
                <c:pt idx="80">
                  <c:v>3.922752829184821E-2</c:v>
                </c:pt>
                <c:pt idx="81">
                  <c:v>4.4533990000746211E-2</c:v>
                </c:pt>
                <c:pt idx="82">
                  <c:v>5.0360943431451866E-2</c:v>
                </c:pt>
                <c:pt idx="83">
                  <c:v>6.0399399595379495E-2</c:v>
                </c:pt>
                <c:pt idx="84">
                  <c:v>7.2912360479537003E-2</c:v>
                </c:pt>
                <c:pt idx="85">
                  <c:v>8.9544275384983343E-2</c:v>
                </c:pt>
                <c:pt idx="86">
                  <c:v>0.10393056664006385</c:v>
                </c:pt>
                <c:pt idx="87">
                  <c:v>0.11968267297195766</c:v>
                </c:pt>
                <c:pt idx="88">
                  <c:v>0.13537608630506442</c:v>
                </c:pt>
                <c:pt idx="89">
                  <c:v>0.15166916945824188</c:v>
                </c:pt>
                <c:pt idx="90">
                  <c:v>0.17013044818023076</c:v>
                </c:pt>
                <c:pt idx="91">
                  <c:v>0.18597370068879149</c:v>
                </c:pt>
                <c:pt idx="92">
                  <c:v>0.20214895185926471</c:v>
                </c:pt>
                <c:pt idx="93">
                  <c:v>0.21767256210859542</c:v>
                </c:pt>
                <c:pt idx="94">
                  <c:v>0.23211446740858505</c:v>
                </c:pt>
                <c:pt idx="95">
                  <c:v>0.2449873854733767</c:v>
                </c:pt>
                <c:pt idx="96">
                  <c:v>0.25569419687066747</c:v>
                </c:pt>
                <c:pt idx="97">
                  <c:v>0.2640449438202247</c:v>
                </c:pt>
                <c:pt idx="98">
                  <c:v>0.26935146443514646</c:v>
                </c:pt>
                <c:pt idx="99">
                  <c:v>0.27110694183864914</c:v>
                </c:pt>
                <c:pt idx="100">
                  <c:v>0.27041742286751363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1-4C73-8A54-EDF2769A3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449056"/>
        <c:axId val="341449616"/>
      </c:lineChart>
      <c:catAx>
        <c:axId val="341449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Idade</a:t>
                </a:r>
              </a:p>
            </c:rich>
          </c:tx>
          <c:layout>
            <c:manualLayout>
              <c:xMode val="edge"/>
              <c:yMode val="edge"/>
              <c:x val="0.4444452759168388"/>
              <c:y val="0.9121621621621609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41449616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341449616"/>
        <c:scaling>
          <c:orientation val="minMax"/>
          <c:max val="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41449056"/>
        <c:crosses val="autoZero"/>
        <c:crossBetween val="between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88548754319277"/>
          <c:y val="0.22972972972972969"/>
          <c:w val="0.5268209089531497"/>
          <c:h val="0.1486486486486486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99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47466224649764"/>
          <c:y val="8.30566131394916E-2"/>
          <c:w val="0.80777257431575589"/>
          <c:h val="0.70764234394846592"/>
        </c:manualLayout>
      </c:layout>
      <c:lineChart>
        <c:grouping val="standard"/>
        <c:varyColors val="0"/>
        <c:ser>
          <c:idx val="0"/>
          <c:order val="0"/>
          <c:tx>
            <c:v>Fiabilidade R(t)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H_PT!$A$66:$A$166</c:f>
              <c:numCache>
                <c:formatCode>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H_PT!$E$66:$E$166</c:f>
              <c:numCache>
                <c:formatCode>General</c:formatCode>
                <c:ptCount val="101"/>
                <c:pt idx="0">
                  <c:v>0.99834000000000001</c:v>
                </c:pt>
                <c:pt idx="1">
                  <c:v>0.99716000000000005</c:v>
                </c:pt>
                <c:pt idx="2">
                  <c:v>0.99690999999999996</c:v>
                </c:pt>
                <c:pt idx="3">
                  <c:v>0.99668999999999996</c:v>
                </c:pt>
                <c:pt idx="4">
                  <c:v>0.99651999999999996</c:v>
                </c:pt>
                <c:pt idx="5">
                  <c:v>0.99639999999999995</c:v>
                </c:pt>
                <c:pt idx="6">
                  <c:v>0.99629000000000001</c:v>
                </c:pt>
                <c:pt idx="7">
                  <c:v>0.99619000000000002</c:v>
                </c:pt>
                <c:pt idx="8">
                  <c:v>0.99612000000000001</c:v>
                </c:pt>
                <c:pt idx="9">
                  <c:v>0.99602000000000002</c:v>
                </c:pt>
                <c:pt idx="10">
                  <c:v>0.99592999999999998</c:v>
                </c:pt>
                <c:pt idx="11">
                  <c:v>0.99583999999999995</c:v>
                </c:pt>
                <c:pt idx="12">
                  <c:v>0.99577000000000004</c:v>
                </c:pt>
                <c:pt idx="13">
                  <c:v>0.99563999999999997</c:v>
                </c:pt>
                <c:pt idx="14">
                  <c:v>0.99548999999999999</c:v>
                </c:pt>
                <c:pt idx="15">
                  <c:v>0.99528000000000005</c:v>
                </c:pt>
                <c:pt idx="16">
                  <c:v>0.99502999999999997</c:v>
                </c:pt>
                <c:pt idx="17">
                  <c:v>0.99477000000000004</c:v>
                </c:pt>
                <c:pt idx="18">
                  <c:v>0.99439</c:v>
                </c:pt>
                <c:pt idx="19">
                  <c:v>0.99392999999999998</c:v>
                </c:pt>
                <c:pt idx="20">
                  <c:v>0.99343000000000004</c:v>
                </c:pt>
                <c:pt idx="21">
                  <c:v>0.99290999999999996</c:v>
                </c:pt>
                <c:pt idx="22">
                  <c:v>0.99243000000000003</c:v>
                </c:pt>
                <c:pt idx="23">
                  <c:v>0.99194000000000004</c:v>
                </c:pt>
                <c:pt idx="24">
                  <c:v>0.99136999999999997</c:v>
                </c:pt>
                <c:pt idx="25">
                  <c:v>0.99082999999999999</c:v>
                </c:pt>
                <c:pt idx="26">
                  <c:v>0.99029</c:v>
                </c:pt>
                <c:pt idx="27">
                  <c:v>0.98968</c:v>
                </c:pt>
                <c:pt idx="28">
                  <c:v>0.98909999999999998</c:v>
                </c:pt>
                <c:pt idx="29">
                  <c:v>0.98853000000000002</c:v>
                </c:pt>
                <c:pt idx="30">
                  <c:v>0.98797000000000001</c:v>
                </c:pt>
                <c:pt idx="31">
                  <c:v>0.98734999999999995</c:v>
                </c:pt>
                <c:pt idx="32">
                  <c:v>0.98665999999999998</c:v>
                </c:pt>
                <c:pt idx="33">
                  <c:v>0.98587000000000002</c:v>
                </c:pt>
                <c:pt idx="34">
                  <c:v>0.98504999999999998</c:v>
                </c:pt>
                <c:pt idx="35">
                  <c:v>0.98424</c:v>
                </c:pt>
                <c:pt idx="36">
                  <c:v>0.98341999999999996</c:v>
                </c:pt>
                <c:pt idx="37">
                  <c:v>0.98243999999999998</c:v>
                </c:pt>
                <c:pt idx="38">
                  <c:v>0.98129</c:v>
                </c:pt>
                <c:pt idx="39">
                  <c:v>0.98016999999999999</c:v>
                </c:pt>
                <c:pt idx="40">
                  <c:v>0.97902</c:v>
                </c:pt>
                <c:pt idx="41">
                  <c:v>0.97777000000000003</c:v>
                </c:pt>
                <c:pt idx="42">
                  <c:v>0.97635000000000005</c:v>
                </c:pt>
                <c:pt idx="43">
                  <c:v>0.97477000000000003</c:v>
                </c:pt>
                <c:pt idx="44">
                  <c:v>0.97297999999999996</c:v>
                </c:pt>
                <c:pt idx="45">
                  <c:v>0.97091000000000005</c:v>
                </c:pt>
                <c:pt idx="46">
                  <c:v>0.96870000000000001</c:v>
                </c:pt>
                <c:pt idx="47">
                  <c:v>0.96628000000000003</c:v>
                </c:pt>
                <c:pt idx="48">
                  <c:v>0.96350000000000002</c:v>
                </c:pt>
                <c:pt idx="49">
                  <c:v>0.96035000000000004</c:v>
                </c:pt>
                <c:pt idx="50">
                  <c:v>0.95867999999999998</c:v>
                </c:pt>
                <c:pt idx="51">
                  <c:v>0.95487999999999995</c:v>
                </c:pt>
                <c:pt idx="52">
                  <c:v>0.95077999999999996</c:v>
                </c:pt>
                <c:pt idx="53">
                  <c:v>0.94625000000000004</c:v>
                </c:pt>
                <c:pt idx="54">
                  <c:v>0.94089</c:v>
                </c:pt>
                <c:pt idx="55">
                  <c:v>0.93522000000000005</c:v>
                </c:pt>
                <c:pt idx="56">
                  <c:v>0.92862999999999996</c:v>
                </c:pt>
                <c:pt idx="57">
                  <c:v>0.92217000000000005</c:v>
                </c:pt>
                <c:pt idx="58">
                  <c:v>0.91485000000000005</c:v>
                </c:pt>
                <c:pt idx="59">
                  <c:v>0.90725999999999996</c:v>
                </c:pt>
                <c:pt idx="60">
                  <c:v>0.89888999999999997</c:v>
                </c:pt>
                <c:pt idx="61">
                  <c:v>0.89007000000000003</c:v>
                </c:pt>
                <c:pt idx="62">
                  <c:v>0.88099000000000005</c:v>
                </c:pt>
                <c:pt idx="63">
                  <c:v>0.87102999999999997</c:v>
                </c:pt>
                <c:pt idx="64">
                  <c:v>0.86011000000000004</c:v>
                </c:pt>
                <c:pt idx="65">
                  <c:v>0.84914999999999996</c:v>
                </c:pt>
                <c:pt idx="66">
                  <c:v>0.83708000000000005</c:v>
                </c:pt>
                <c:pt idx="67">
                  <c:v>0.82454000000000005</c:v>
                </c:pt>
                <c:pt idx="68">
                  <c:v>0.81133999999999995</c:v>
                </c:pt>
                <c:pt idx="69">
                  <c:v>0.79710999999999999</c:v>
                </c:pt>
                <c:pt idx="70">
                  <c:v>0.78239999999999998</c:v>
                </c:pt>
                <c:pt idx="71">
                  <c:v>0.76690000000000003</c:v>
                </c:pt>
                <c:pt idx="72">
                  <c:v>0.75149999999999995</c:v>
                </c:pt>
                <c:pt idx="73">
                  <c:v>0.73472999999999999</c:v>
                </c:pt>
                <c:pt idx="74">
                  <c:v>0.71677999999999997</c:v>
                </c:pt>
                <c:pt idx="75">
                  <c:v>0.69762000000000002</c:v>
                </c:pt>
                <c:pt idx="76">
                  <c:v>0.67671999999999999</c:v>
                </c:pt>
                <c:pt idx="77">
                  <c:v>0.65539999999999998</c:v>
                </c:pt>
                <c:pt idx="78">
                  <c:v>0.63163000000000002</c:v>
                </c:pt>
                <c:pt idx="79">
                  <c:v>0.60490999999999995</c:v>
                </c:pt>
                <c:pt idx="80">
                  <c:v>0.57701999999999998</c:v>
                </c:pt>
                <c:pt idx="81">
                  <c:v>0.54764999999999997</c:v>
                </c:pt>
                <c:pt idx="82">
                  <c:v>0.51615999999999995</c:v>
                </c:pt>
                <c:pt idx="83">
                  <c:v>0.48264000000000001</c:v>
                </c:pt>
                <c:pt idx="84">
                  <c:v>0.44436999999999999</c:v>
                </c:pt>
                <c:pt idx="85">
                  <c:v>0.40071000000000001</c:v>
                </c:pt>
                <c:pt idx="86">
                  <c:v>0.35083999999999999</c:v>
                </c:pt>
                <c:pt idx="87">
                  <c:v>0.29931999999999997</c:v>
                </c:pt>
                <c:pt idx="88">
                  <c:v>0.24807999999999999</c:v>
                </c:pt>
                <c:pt idx="89">
                  <c:v>0.19954</c:v>
                </c:pt>
                <c:pt idx="90">
                  <c:v>0.15531</c:v>
                </c:pt>
                <c:pt idx="91">
                  <c:v>0.11613</c:v>
                </c:pt>
                <c:pt idx="92">
                  <c:v>8.3489999999999995E-2</c:v>
                </c:pt>
                <c:pt idx="93">
                  <c:v>5.747E-2</c:v>
                </c:pt>
                <c:pt idx="94">
                  <c:v>3.7690000000000001E-2</c:v>
                </c:pt>
                <c:pt idx="95">
                  <c:v>2.342E-2</c:v>
                </c:pt>
                <c:pt idx="96">
                  <c:v>1.372E-2</c:v>
                </c:pt>
                <c:pt idx="97">
                  <c:v>7.5300000000000002E-3</c:v>
                </c:pt>
                <c:pt idx="98">
                  <c:v>3.8400000000000001E-3</c:v>
                </c:pt>
                <c:pt idx="99">
                  <c:v>1.81E-3</c:v>
                </c:pt>
                <c:pt idx="100">
                  <c:v>7.7999999999999999E-4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E-4A0F-84A3-475654ECAF25}"/>
            </c:ext>
          </c:extLst>
        </c:ser>
        <c:ser>
          <c:idx val="1"/>
          <c:order val="1"/>
          <c:tx>
            <c:v>Mortalidade F(t)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H_PT!$A$66:$A$166</c:f>
              <c:numCache>
                <c:formatCode>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H_PT!$F$66:$F$166</c:f>
              <c:numCache>
                <c:formatCode>General</c:formatCode>
                <c:ptCount val="101"/>
                <c:pt idx="0">
                  <c:v>1.6599999999999948E-3</c:v>
                </c:pt>
                <c:pt idx="1">
                  <c:v>2.8399999999999537E-3</c:v>
                </c:pt>
                <c:pt idx="2">
                  <c:v>3.0900000000000372E-3</c:v>
                </c:pt>
                <c:pt idx="3">
                  <c:v>3.3100000000000351E-3</c:v>
                </c:pt>
                <c:pt idx="4">
                  <c:v>3.4800000000000386E-3</c:v>
                </c:pt>
                <c:pt idx="5">
                  <c:v>3.6000000000000476E-3</c:v>
                </c:pt>
                <c:pt idx="6">
                  <c:v>3.7099999999999911E-3</c:v>
                </c:pt>
                <c:pt idx="7">
                  <c:v>3.8099999999999801E-3</c:v>
                </c:pt>
                <c:pt idx="8">
                  <c:v>3.8799999999999946E-3</c:v>
                </c:pt>
                <c:pt idx="9">
                  <c:v>3.9799999999999836E-3</c:v>
                </c:pt>
                <c:pt idx="10">
                  <c:v>4.070000000000018E-3</c:v>
                </c:pt>
                <c:pt idx="11">
                  <c:v>4.1600000000000525E-3</c:v>
                </c:pt>
                <c:pt idx="12">
                  <c:v>4.229999999999956E-3</c:v>
                </c:pt>
                <c:pt idx="13">
                  <c:v>4.3600000000000305E-3</c:v>
                </c:pt>
                <c:pt idx="14">
                  <c:v>4.510000000000014E-3</c:v>
                </c:pt>
                <c:pt idx="15">
                  <c:v>4.7199999999999465E-3</c:v>
                </c:pt>
                <c:pt idx="16">
                  <c:v>4.9700000000000299E-3</c:v>
                </c:pt>
                <c:pt idx="17">
                  <c:v>5.2299999999999569E-3</c:v>
                </c:pt>
                <c:pt idx="18">
                  <c:v>5.6100000000000039E-3</c:v>
                </c:pt>
                <c:pt idx="19">
                  <c:v>6.0700000000000198E-3</c:v>
                </c:pt>
                <c:pt idx="20">
                  <c:v>6.5699999999999648E-3</c:v>
                </c:pt>
                <c:pt idx="21">
                  <c:v>7.0900000000000407E-3</c:v>
                </c:pt>
                <c:pt idx="22">
                  <c:v>7.5699999999999656E-3</c:v>
                </c:pt>
                <c:pt idx="23">
                  <c:v>8.0599999999999561E-3</c:v>
                </c:pt>
                <c:pt idx="24">
                  <c:v>8.6300000000000265E-3</c:v>
                </c:pt>
                <c:pt idx="25">
                  <c:v>9.1700000000000115E-3</c:v>
                </c:pt>
                <c:pt idx="26">
                  <c:v>9.7099999999999964E-3</c:v>
                </c:pt>
                <c:pt idx="27">
                  <c:v>1.0319999999999996E-2</c:v>
                </c:pt>
                <c:pt idx="28">
                  <c:v>1.0900000000000021E-2</c:v>
                </c:pt>
                <c:pt idx="29">
                  <c:v>1.146999999999998E-2</c:v>
                </c:pt>
                <c:pt idx="30">
                  <c:v>1.2029999999999985E-2</c:v>
                </c:pt>
                <c:pt idx="31">
                  <c:v>1.265000000000005E-2</c:v>
                </c:pt>
                <c:pt idx="32">
                  <c:v>1.3340000000000019E-2</c:v>
                </c:pt>
                <c:pt idx="33">
                  <c:v>1.4129999999999976E-2</c:v>
                </c:pt>
                <c:pt idx="34">
                  <c:v>1.4950000000000019E-2</c:v>
                </c:pt>
                <c:pt idx="35">
                  <c:v>1.5759999999999996E-2</c:v>
                </c:pt>
                <c:pt idx="36">
                  <c:v>1.6580000000000039E-2</c:v>
                </c:pt>
                <c:pt idx="37">
                  <c:v>1.756000000000002E-2</c:v>
                </c:pt>
                <c:pt idx="38">
                  <c:v>1.8710000000000004E-2</c:v>
                </c:pt>
                <c:pt idx="39">
                  <c:v>1.9830000000000014E-2</c:v>
                </c:pt>
                <c:pt idx="40">
                  <c:v>2.0979999999999999E-2</c:v>
                </c:pt>
                <c:pt idx="41">
                  <c:v>2.2229999999999972E-2</c:v>
                </c:pt>
                <c:pt idx="42">
                  <c:v>2.3649999999999949E-2</c:v>
                </c:pt>
                <c:pt idx="43">
                  <c:v>2.5229999999999975E-2</c:v>
                </c:pt>
                <c:pt idx="44">
                  <c:v>2.7020000000000044E-2</c:v>
                </c:pt>
                <c:pt idx="45">
                  <c:v>2.9089999999999949E-2</c:v>
                </c:pt>
                <c:pt idx="46">
                  <c:v>3.1299999999999994E-2</c:v>
                </c:pt>
                <c:pt idx="47">
                  <c:v>3.3719999999999972E-2</c:v>
                </c:pt>
                <c:pt idx="48">
                  <c:v>3.6499999999999977E-2</c:v>
                </c:pt>
                <c:pt idx="49">
                  <c:v>3.9649999999999963E-2</c:v>
                </c:pt>
                <c:pt idx="50">
                  <c:v>4.1320000000000023E-2</c:v>
                </c:pt>
                <c:pt idx="51">
                  <c:v>4.5120000000000049E-2</c:v>
                </c:pt>
                <c:pt idx="52">
                  <c:v>4.9220000000000041E-2</c:v>
                </c:pt>
                <c:pt idx="53">
                  <c:v>5.3749999999999964E-2</c:v>
                </c:pt>
                <c:pt idx="54">
                  <c:v>5.9109999999999996E-2</c:v>
                </c:pt>
                <c:pt idx="55">
                  <c:v>6.4779999999999949E-2</c:v>
                </c:pt>
                <c:pt idx="56">
                  <c:v>7.1370000000000045E-2</c:v>
                </c:pt>
                <c:pt idx="57">
                  <c:v>7.7829999999999955E-2</c:v>
                </c:pt>
                <c:pt idx="58">
                  <c:v>8.5149999999999948E-2</c:v>
                </c:pt>
                <c:pt idx="59">
                  <c:v>9.2740000000000045E-2</c:v>
                </c:pt>
                <c:pt idx="60">
                  <c:v>0.10111000000000003</c:v>
                </c:pt>
                <c:pt idx="61">
                  <c:v>0.10992999999999997</c:v>
                </c:pt>
                <c:pt idx="62">
                  <c:v>0.11900999999999995</c:v>
                </c:pt>
                <c:pt idx="63">
                  <c:v>0.12897000000000003</c:v>
                </c:pt>
                <c:pt idx="64">
                  <c:v>0.13988999999999996</c:v>
                </c:pt>
                <c:pt idx="65">
                  <c:v>0.15085000000000004</c:v>
                </c:pt>
                <c:pt idx="66">
                  <c:v>0.16291999999999995</c:v>
                </c:pt>
                <c:pt idx="67">
                  <c:v>0.17545999999999995</c:v>
                </c:pt>
                <c:pt idx="68">
                  <c:v>0.18866000000000005</c:v>
                </c:pt>
                <c:pt idx="69">
                  <c:v>0.20289000000000001</c:v>
                </c:pt>
                <c:pt idx="70">
                  <c:v>0.21760000000000002</c:v>
                </c:pt>
                <c:pt idx="71">
                  <c:v>0.23309999999999997</c:v>
                </c:pt>
                <c:pt idx="72">
                  <c:v>0.24850000000000005</c:v>
                </c:pt>
                <c:pt idx="73">
                  <c:v>0.26527000000000001</c:v>
                </c:pt>
                <c:pt idx="74">
                  <c:v>0.28322000000000003</c:v>
                </c:pt>
                <c:pt idx="75">
                  <c:v>0.30237999999999998</c:v>
                </c:pt>
                <c:pt idx="76">
                  <c:v>0.32328000000000001</c:v>
                </c:pt>
                <c:pt idx="77">
                  <c:v>0.34460000000000002</c:v>
                </c:pt>
                <c:pt idx="78">
                  <c:v>0.36836999999999998</c:v>
                </c:pt>
                <c:pt idx="79">
                  <c:v>0.39509000000000005</c:v>
                </c:pt>
                <c:pt idx="80">
                  <c:v>0.42298000000000002</c:v>
                </c:pt>
                <c:pt idx="81">
                  <c:v>0.45235000000000003</c:v>
                </c:pt>
                <c:pt idx="82">
                  <c:v>0.48384000000000005</c:v>
                </c:pt>
                <c:pt idx="83">
                  <c:v>0.51736000000000004</c:v>
                </c:pt>
                <c:pt idx="84">
                  <c:v>0.55563000000000007</c:v>
                </c:pt>
                <c:pt idx="85">
                  <c:v>0.59928999999999999</c:v>
                </c:pt>
                <c:pt idx="86">
                  <c:v>0.64915999999999996</c:v>
                </c:pt>
                <c:pt idx="87">
                  <c:v>0.70067999999999997</c:v>
                </c:pt>
                <c:pt idx="88">
                  <c:v>0.75192000000000003</c:v>
                </c:pt>
                <c:pt idx="89">
                  <c:v>0.80045999999999995</c:v>
                </c:pt>
                <c:pt idx="90">
                  <c:v>0.84468999999999994</c:v>
                </c:pt>
                <c:pt idx="91">
                  <c:v>0.88387000000000004</c:v>
                </c:pt>
                <c:pt idx="92">
                  <c:v>0.91651000000000005</c:v>
                </c:pt>
                <c:pt idx="93">
                  <c:v>0.94252999999999998</c:v>
                </c:pt>
                <c:pt idx="94">
                  <c:v>0.96231</c:v>
                </c:pt>
                <c:pt idx="95">
                  <c:v>0.97658</c:v>
                </c:pt>
                <c:pt idx="96">
                  <c:v>0.98628000000000005</c:v>
                </c:pt>
                <c:pt idx="97">
                  <c:v>0.99246999999999996</c:v>
                </c:pt>
                <c:pt idx="98">
                  <c:v>0.99616000000000005</c:v>
                </c:pt>
                <c:pt idx="99">
                  <c:v>0.99819000000000002</c:v>
                </c:pt>
                <c:pt idx="100">
                  <c:v>0.99922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E-4A0F-84A3-475654ECA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650720"/>
        <c:axId val="343651280"/>
      </c:lineChart>
      <c:catAx>
        <c:axId val="34365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Idade</a:t>
                </a:r>
              </a:p>
            </c:rich>
          </c:tx>
          <c:layout>
            <c:manualLayout>
              <c:xMode val="edge"/>
              <c:yMode val="edge"/>
              <c:x val="0.45398863670404593"/>
              <c:y val="0.9069782154832456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43651280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34365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43650720"/>
        <c:crosses val="autoZero"/>
        <c:crossBetween val="between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7948415828759"/>
          <c:y val="0.36544909781376228"/>
          <c:w val="0.24744425694229555"/>
          <c:h val="0.1362128455487660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99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4331983805668"/>
          <c:y val="8.7837837837837829E-2"/>
          <c:w val="0.79757085020242913"/>
          <c:h val="0.69256756756756654"/>
        </c:manualLayout>
      </c:layout>
      <c:lineChart>
        <c:grouping val="standard"/>
        <c:varyColors val="0"/>
        <c:ser>
          <c:idx val="0"/>
          <c:order val="0"/>
          <c:tx>
            <c:v>Taxa instantânea de mortalidade h(t)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H_PT!$A$66:$A$166</c:f>
              <c:numCache>
                <c:formatCode>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H_PT!$G$66:$G$166</c:f>
              <c:numCache>
                <c:formatCode>General</c:formatCode>
                <c:ptCount val="101"/>
                <c:pt idx="0">
                  <c:v>2.7200000000000002E-3</c:v>
                </c:pt>
                <c:pt idx="1">
                  <c:v>2.4039906244365647E-4</c:v>
                </c:pt>
                <c:pt idx="2">
                  <c:v>2.6074050302860122E-4</c:v>
                </c:pt>
                <c:pt idx="3">
                  <c:v>1.8055792398511401E-4</c:v>
                </c:pt>
                <c:pt idx="4">
                  <c:v>1.7056456872247138E-4</c:v>
                </c:pt>
                <c:pt idx="5">
                  <c:v>8.0279372215309283E-5</c:v>
                </c:pt>
                <c:pt idx="6">
                  <c:v>1.4050582095543959E-4</c:v>
                </c:pt>
                <c:pt idx="7">
                  <c:v>6.0223428921298018E-5</c:v>
                </c:pt>
                <c:pt idx="8">
                  <c:v>9.0344211445607769E-5</c:v>
                </c:pt>
                <c:pt idx="9">
                  <c:v>9.0350560173473079E-5</c:v>
                </c:pt>
                <c:pt idx="10">
                  <c:v>9.0359631332704167E-5</c:v>
                </c:pt>
                <c:pt idx="11">
                  <c:v>9.0367796933519431E-5</c:v>
                </c:pt>
                <c:pt idx="12">
                  <c:v>7.0292416452442163E-5</c:v>
                </c:pt>
                <c:pt idx="13">
                  <c:v>1.9080711409261175E-4</c:v>
                </c:pt>
                <c:pt idx="14">
                  <c:v>1.1048170021292837E-4</c:v>
                </c:pt>
                <c:pt idx="15">
                  <c:v>3.1140443399732797E-4</c:v>
                </c:pt>
                <c:pt idx="16">
                  <c:v>2.1099590065107307E-4</c:v>
                </c:pt>
                <c:pt idx="17">
                  <c:v>3.1154839552576305E-4</c:v>
                </c:pt>
                <c:pt idx="18">
                  <c:v>4.5236587351850176E-4</c:v>
                </c:pt>
                <c:pt idx="19">
                  <c:v>4.7265157533764421E-4</c:v>
                </c:pt>
                <c:pt idx="20">
                  <c:v>5.3323674705462159E-4</c:v>
                </c:pt>
                <c:pt idx="21">
                  <c:v>5.2343899419184038E-4</c:v>
                </c:pt>
                <c:pt idx="22">
                  <c:v>4.4314187590013192E-4</c:v>
                </c:pt>
                <c:pt idx="23">
                  <c:v>5.4411898068377617E-4</c:v>
                </c:pt>
                <c:pt idx="24">
                  <c:v>6.0487529487670622E-4</c:v>
                </c:pt>
                <c:pt idx="25">
                  <c:v>4.8417846011075585E-4</c:v>
                </c:pt>
                <c:pt idx="26">
                  <c:v>6.2573801762158998E-4</c:v>
                </c:pt>
                <c:pt idx="27">
                  <c:v>5.8568702097365423E-4</c:v>
                </c:pt>
                <c:pt idx="28">
                  <c:v>5.9615229164982622E-4</c:v>
                </c:pt>
                <c:pt idx="29">
                  <c:v>5.4595086442220202E-4</c:v>
                </c:pt>
                <c:pt idx="30">
                  <c:v>5.9684582157344744E-4</c:v>
                </c:pt>
                <c:pt idx="31">
                  <c:v>6.5791471400953466E-4</c:v>
                </c:pt>
                <c:pt idx="32">
                  <c:v>7.4948093381273109E-4</c:v>
                </c:pt>
                <c:pt idx="33">
                  <c:v>8.4122190014797402E-4</c:v>
                </c:pt>
                <c:pt idx="34">
                  <c:v>8.3175266515869229E-4</c:v>
                </c:pt>
                <c:pt idx="35">
                  <c:v>8.1214151565910358E-4</c:v>
                </c:pt>
                <c:pt idx="36">
                  <c:v>8.4329025440949359E-4</c:v>
                </c:pt>
                <c:pt idx="37">
                  <c:v>1.159219865367798E-3</c:v>
                </c:pt>
                <c:pt idx="38">
                  <c:v>1.1807336834819429E-3</c:v>
                </c:pt>
                <c:pt idx="39">
                  <c:v>1.0904014103883663E-3</c:v>
                </c:pt>
                <c:pt idx="40">
                  <c:v>1.2650866686391136E-3</c:v>
                </c:pt>
                <c:pt idx="41">
                  <c:v>1.2972155829298687E-3</c:v>
                </c:pt>
                <c:pt idx="42">
                  <c:v>1.6056945907524265E-3</c:v>
                </c:pt>
                <c:pt idx="43">
                  <c:v>1.6285143647257643E-3</c:v>
                </c:pt>
                <c:pt idx="44">
                  <c:v>2.0312483970577676E-3</c:v>
                </c:pt>
                <c:pt idx="45">
                  <c:v>2.2302616703323811E-3</c:v>
                </c:pt>
                <c:pt idx="46">
                  <c:v>2.2968143288255348E-3</c:v>
                </c:pt>
                <c:pt idx="47">
                  <c:v>2.6943326107153917E-3</c:v>
                </c:pt>
                <c:pt idx="48">
                  <c:v>3.0632942832305335E-3</c:v>
                </c:pt>
                <c:pt idx="49">
                  <c:v>3.4665282823040998E-3</c:v>
                </c:pt>
                <c:pt idx="50">
                  <c:v>3.9568907169261203E-3</c:v>
                </c:pt>
                <c:pt idx="51">
                  <c:v>4.2767138148287224E-3</c:v>
                </c:pt>
                <c:pt idx="52">
                  <c:v>4.7440516085790882E-3</c:v>
                </c:pt>
                <c:pt idx="53">
                  <c:v>5.6374765981615097E-3</c:v>
                </c:pt>
                <c:pt idx="54">
                  <c:v>5.9920739762219285E-3</c:v>
                </c:pt>
                <c:pt idx="55">
                  <c:v>7.0040068445833201E-3</c:v>
                </c:pt>
                <c:pt idx="56">
                  <c:v>6.9074656230619534E-3</c:v>
                </c:pt>
                <c:pt idx="57">
                  <c:v>7.8825797142026421E-3</c:v>
                </c:pt>
                <c:pt idx="58">
                  <c:v>8.2305865512866394E-3</c:v>
                </c:pt>
                <c:pt idx="59">
                  <c:v>9.1490408263649771E-3</c:v>
                </c:pt>
                <c:pt idx="60">
                  <c:v>9.7215792606309102E-3</c:v>
                </c:pt>
                <c:pt idx="61">
                  <c:v>1.010134721712334E-2</c:v>
                </c:pt>
                <c:pt idx="62">
                  <c:v>1.1201366184682104E-2</c:v>
                </c:pt>
                <c:pt idx="63">
                  <c:v>1.2395146369425306E-2</c:v>
                </c:pt>
                <c:pt idx="64">
                  <c:v>1.2571323605386726E-2</c:v>
                </c:pt>
                <c:pt idx="65">
                  <c:v>1.4033088790968597E-2</c:v>
                </c:pt>
                <c:pt idx="66">
                  <c:v>1.4767708885355944E-2</c:v>
                </c:pt>
                <c:pt idx="67">
                  <c:v>1.5769102116882497E-2</c:v>
                </c:pt>
                <c:pt idx="68">
                  <c:v>1.7258107550876853E-2</c:v>
                </c:pt>
                <c:pt idx="69">
                  <c:v>1.8130500160228758E-2</c:v>
                </c:pt>
                <c:pt idx="70">
                  <c:v>1.9445245950997982E-2</c:v>
                </c:pt>
                <c:pt idx="71">
                  <c:v>1.9683026584867074E-2</c:v>
                </c:pt>
                <c:pt idx="72">
                  <c:v>2.1867257791107056E-2</c:v>
                </c:pt>
                <c:pt idx="73">
                  <c:v>2.3872255489021957E-2</c:v>
                </c:pt>
                <c:pt idx="74">
                  <c:v>2.6091217181821894E-2</c:v>
                </c:pt>
                <c:pt idx="75">
                  <c:v>2.9144228354585786E-2</c:v>
                </c:pt>
                <c:pt idx="76">
                  <c:v>3.0561050428600099E-2</c:v>
                </c:pt>
                <c:pt idx="77">
                  <c:v>3.5125310320368835E-2</c:v>
                </c:pt>
                <c:pt idx="78">
                  <c:v>4.0768996032956972E-2</c:v>
                </c:pt>
                <c:pt idx="79">
                  <c:v>4.415559742254168E-2</c:v>
                </c:pt>
                <c:pt idx="80">
                  <c:v>4.856920864260799E-2</c:v>
                </c:pt>
                <c:pt idx="81">
                  <c:v>5.4556167897126619E-2</c:v>
                </c:pt>
                <c:pt idx="82">
                  <c:v>6.122523509540765E-2</c:v>
                </c:pt>
                <c:pt idx="83">
                  <c:v>7.4143676379417239E-2</c:v>
                </c:pt>
                <c:pt idx="84">
                  <c:v>9.0460798939167905E-2</c:v>
                </c:pt>
                <c:pt idx="85">
                  <c:v>0.11222629790489907</c:v>
                </c:pt>
                <c:pt idx="86">
                  <c:v>0.12859674078510644</c:v>
                </c:pt>
                <c:pt idx="87">
                  <c:v>0.1460209782236917</c:v>
                </c:pt>
                <c:pt idx="88">
                  <c:v>0.16216757984765467</c:v>
                </c:pt>
                <c:pt idx="89">
                  <c:v>0.17828926152853919</c:v>
                </c:pt>
                <c:pt idx="90">
                  <c:v>0.19635160870001003</c:v>
                </c:pt>
                <c:pt idx="91">
                  <c:v>0.21016032451226579</c:v>
                </c:pt>
                <c:pt idx="92">
                  <c:v>0.22405924395074486</c:v>
                </c:pt>
                <c:pt idx="93">
                  <c:v>0.23691460055096419</c:v>
                </c:pt>
                <c:pt idx="94">
                  <c:v>0.24812945884809465</c:v>
                </c:pt>
                <c:pt idx="95">
                  <c:v>0.25736269567524545</c:v>
                </c:pt>
                <c:pt idx="96">
                  <c:v>0.26430401366353545</c:v>
                </c:pt>
                <c:pt idx="97">
                  <c:v>0.26895043731778423</c:v>
                </c:pt>
                <c:pt idx="98">
                  <c:v>0.26958831341301459</c:v>
                </c:pt>
                <c:pt idx="99">
                  <c:v>0.26822916666666669</c:v>
                </c:pt>
                <c:pt idx="100">
                  <c:v>0.26519337016574585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7-451E-BAEA-809471D3A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653520"/>
        <c:axId val="343654080"/>
      </c:lineChart>
      <c:catAx>
        <c:axId val="343653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Idade</a:t>
                </a:r>
              </a:p>
            </c:rich>
          </c:tx>
          <c:layout>
            <c:manualLayout>
              <c:xMode val="edge"/>
              <c:yMode val="edge"/>
              <c:x val="0.44534412955465646"/>
              <c:y val="0.915540540540540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43654080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343654080"/>
        <c:scaling>
          <c:orientation val="minMax"/>
          <c:max val="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43653520"/>
        <c:crosses val="autoZero"/>
        <c:crossBetween val="between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659919028340124"/>
          <c:y val="0.22972972972972969"/>
          <c:w val="0.55668016194331948"/>
          <c:h val="0.1486486486486486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99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47466224649764"/>
          <c:y val="8.30566131394916E-2"/>
          <c:w val="0.80777257431575589"/>
          <c:h val="0.70764234394846592"/>
        </c:manualLayout>
      </c:layout>
      <c:lineChart>
        <c:grouping val="standard"/>
        <c:varyColors val="0"/>
        <c:ser>
          <c:idx val="0"/>
          <c:order val="0"/>
          <c:tx>
            <c:v>Fiabilidade R(t)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M_PT!$A$66:$A$166</c:f>
              <c:numCache>
                <c:formatCode>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M_PT!$E$66:$E$166</c:f>
              <c:numCache>
                <c:formatCode>General</c:formatCode>
                <c:ptCount val="101"/>
                <c:pt idx="0">
                  <c:v>0.99844999999999995</c:v>
                </c:pt>
                <c:pt idx="1">
                  <c:v>0.99746000000000001</c:v>
                </c:pt>
                <c:pt idx="2">
                  <c:v>0.99729999999999996</c:v>
                </c:pt>
                <c:pt idx="3">
                  <c:v>0.99712000000000001</c:v>
                </c:pt>
                <c:pt idx="4">
                  <c:v>0.99697999999999998</c:v>
                </c:pt>
                <c:pt idx="5">
                  <c:v>0.99687999999999999</c:v>
                </c:pt>
                <c:pt idx="6">
                  <c:v>0.99678</c:v>
                </c:pt>
                <c:pt idx="7">
                  <c:v>0.99665000000000004</c:v>
                </c:pt>
                <c:pt idx="8">
                  <c:v>0.99653000000000003</c:v>
                </c:pt>
                <c:pt idx="9">
                  <c:v>0.99646000000000001</c:v>
                </c:pt>
                <c:pt idx="10">
                  <c:v>0.99641000000000002</c:v>
                </c:pt>
                <c:pt idx="11">
                  <c:v>0.99634</c:v>
                </c:pt>
                <c:pt idx="12">
                  <c:v>0.99628000000000005</c:v>
                </c:pt>
                <c:pt idx="13">
                  <c:v>0.99619000000000002</c:v>
                </c:pt>
                <c:pt idx="14">
                  <c:v>0.99605999999999995</c:v>
                </c:pt>
                <c:pt idx="15">
                  <c:v>0.99595</c:v>
                </c:pt>
                <c:pt idx="16">
                  <c:v>0.99585000000000001</c:v>
                </c:pt>
                <c:pt idx="17">
                  <c:v>0.99570999999999998</c:v>
                </c:pt>
                <c:pt idx="18">
                  <c:v>0.99550000000000005</c:v>
                </c:pt>
                <c:pt idx="19">
                  <c:v>0.99526999999999999</c:v>
                </c:pt>
                <c:pt idx="20">
                  <c:v>0.99504999999999999</c:v>
                </c:pt>
                <c:pt idx="21">
                  <c:v>0.99485999999999997</c:v>
                </c:pt>
                <c:pt idx="22">
                  <c:v>0.99465000000000003</c:v>
                </c:pt>
                <c:pt idx="23">
                  <c:v>0.99441000000000002</c:v>
                </c:pt>
                <c:pt idx="24">
                  <c:v>0.99421000000000004</c:v>
                </c:pt>
                <c:pt idx="25">
                  <c:v>0.99400999999999995</c:v>
                </c:pt>
                <c:pt idx="26">
                  <c:v>0.99380000000000002</c:v>
                </c:pt>
                <c:pt idx="27">
                  <c:v>0.99353999999999998</c:v>
                </c:pt>
                <c:pt idx="28">
                  <c:v>0.99333000000000005</c:v>
                </c:pt>
                <c:pt idx="29">
                  <c:v>0.99312</c:v>
                </c:pt>
                <c:pt idx="30">
                  <c:v>0.99282000000000004</c:v>
                </c:pt>
                <c:pt idx="31">
                  <c:v>0.99245000000000005</c:v>
                </c:pt>
                <c:pt idx="32">
                  <c:v>0.99207999999999996</c:v>
                </c:pt>
                <c:pt idx="33">
                  <c:v>0.99165000000000003</c:v>
                </c:pt>
                <c:pt idx="34">
                  <c:v>0.99123000000000006</c:v>
                </c:pt>
                <c:pt idx="35">
                  <c:v>0.99085000000000001</c:v>
                </c:pt>
                <c:pt idx="36">
                  <c:v>0.99038000000000004</c:v>
                </c:pt>
                <c:pt idx="37">
                  <c:v>0.98982000000000003</c:v>
                </c:pt>
                <c:pt idx="38">
                  <c:v>0.98926999999999998</c:v>
                </c:pt>
                <c:pt idx="39">
                  <c:v>0.98867000000000005</c:v>
                </c:pt>
                <c:pt idx="40">
                  <c:v>0.98797999999999997</c:v>
                </c:pt>
                <c:pt idx="41">
                  <c:v>0.98719999999999997</c:v>
                </c:pt>
                <c:pt idx="42">
                  <c:v>0.98638999999999999</c:v>
                </c:pt>
                <c:pt idx="43">
                  <c:v>0.98553999999999997</c:v>
                </c:pt>
                <c:pt idx="44">
                  <c:v>0.98455000000000004</c:v>
                </c:pt>
                <c:pt idx="45">
                  <c:v>0.98345000000000005</c:v>
                </c:pt>
                <c:pt idx="46">
                  <c:v>0.98238000000000003</c:v>
                </c:pt>
                <c:pt idx="47">
                  <c:v>0.98121000000000003</c:v>
                </c:pt>
                <c:pt idx="48">
                  <c:v>0.97985</c:v>
                </c:pt>
                <c:pt idx="49">
                  <c:v>0.97838000000000003</c:v>
                </c:pt>
                <c:pt idx="50">
                  <c:v>0.97763</c:v>
                </c:pt>
                <c:pt idx="51">
                  <c:v>0.97599000000000002</c:v>
                </c:pt>
                <c:pt idx="52">
                  <c:v>0.97409000000000001</c:v>
                </c:pt>
                <c:pt idx="53">
                  <c:v>0.97214</c:v>
                </c:pt>
                <c:pt idx="54">
                  <c:v>0.97009999999999996</c:v>
                </c:pt>
                <c:pt idx="55">
                  <c:v>0.96787999999999996</c:v>
                </c:pt>
                <c:pt idx="56">
                  <c:v>0.96553999999999995</c:v>
                </c:pt>
                <c:pt idx="57">
                  <c:v>0.96289999999999998</c:v>
                </c:pt>
                <c:pt idx="58">
                  <c:v>0.96013999999999999</c:v>
                </c:pt>
                <c:pt idx="59">
                  <c:v>0.95699000000000001</c:v>
                </c:pt>
                <c:pt idx="60">
                  <c:v>0.95357999999999998</c:v>
                </c:pt>
                <c:pt idx="61">
                  <c:v>0.94972999999999996</c:v>
                </c:pt>
                <c:pt idx="62">
                  <c:v>0.94567000000000001</c:v>
                </c:pt>
                <c:pt idx="63">
                  <c:v>0.94145999999999996</c:v>
                </c:pt>
                <c:pt idx="64">
                  <c:v>0.93679999999999997</c:v>
                </c:pt>
                <c:pt idx="65">
                  <c:v>0.93176000000000003</c:v>
                </c:pt>
                <c:pt idx="66">
                  <c:v>0.92650999999999994</c:v>
                </c:pt>
                <c:pt idx="67">
                  <c:v>0.92057</c:v>
                </c:pt>
                <c:pt idx="68">
                  <c:v>0.91424000000000005</c:v>
                </c:pt>
                <c:pt idx="69">
                  <c:v>0.90734999999999999</c:v>
                </c:pt>
                <c:pt idx="70">
                  <c:v>0.89966999999999997</c:v>
                </c:pt>
                <c:pt idx="71">
                  <c:v>0.89117999999999997</c:v>
                </c:pt>
                <c:pt idx="72">
                  <c:v>0.88271999999999995</c:v>
                </c:pt>
                <c:pt idx="73">
                  <c:v>0.87314999999999998</c:v>
                </c:pt>
                <c:pt idx="74">
                  <c:v>0.86256999999999995</c:v>
                </c:pt>
                <c:pt idx="75">
                  <c:v>0.85038999999999998</c:v>
                </c:pt>
                <c:pt idx="76">
                  <c:v>0.83638999999999997</c:v>
                </c:pt>
                <c:pt idx="77">
                  <c:v>0.82132000000000005</c:v>
                </c:pt>
                <c:pt idx="78">
                  <c:v>0.80384</c:v>
                </c:pt>
                <c:pt idx="79">
                  <c:v>0.78374999999999995</c:v>
                </c:pt>
                <c:pt idx="80">
                  <c:v>0.76075999999999999</c:v>
                </c:pt>
                <c:pt idx="81">
                  <c:v>0.73553999999999997</c:v>
                </c:pt>
                <c:pt idx="82">
                  <c:v>0.70728000000000002</c:v>
                </c:pt>
                <c:pt idx="83">
                  <c:v>0.67596999999999996</c:v>
                </c:pt>
                <c:pt idx="84">
                  <c:v>0.63866999999999996</c:v>
                </c:pt>
                <c:pt idx="85">
                  <c:v>0.59428999999999998</c:v>
                </c:pt>
                <c:pt idx="86">
                  <c:v>0.54108999999999996</c:v>
                </c:pt>
                <c:pt idx="87">
                  <c:v>0.48282000000000003</c:v>
                </c:pt>
                <c:pt idx="88">
                  <c:v>0.42103000000000002</c:v>
                </c:pt>
                <c:pt idx="89">
                  <c:v>0.35820999999999997</c:v>
                </c:pt>
                <c:pt idx="90">
                  <c:v>0.29648999999999998</c:v>
                </c:pt>
                <c:pt idx="91">
                  <c:v>0.23721</c:v>
                </c:pt>
                <c:pt idx="92">
                  <c:v>0.18340000000000001</c:v>
                </c:pt>
                <c:pt idx="93">
                  <c:v>0.13644000000000001</c:v>
                </c:pt>
                <c:pt idx="94">
                  <c:v>9.7210000000000005E-2</c:v>
                </c:pt>
                <c:pt idx="95">
                  <c:v>6.5989999999999993E-2</c:v>
                </c:pt>
                <c:pt idx="96">
                  <c:v>4.2439999999999999E-2</c:v>
                </c:pt>
                <c:pt idx="97">
                  <c:v>2.5690000000000001E-2</c:v>
                </c:pt>
                <c:pt idx="98">
                  <c:v>1.4540000000000001E-2</c:v>
                </c:pt>
                <c:pt idx="99">
                  <c:v>7.6299999999999996E-3</c:v>
                </c:pt>
                <c:pt idx="100">
                  <c:v>3.6800000000000001E-3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D-41EA-954D-BDB76BFB2122}"/>
            </c:ext>
          </c:extLst>
        </c:ser>
        <c:ser>
          <c:idx val="1"/>
          <c:order val="1"/>
          <c:tx>
            <c:v>Mortalidade F(t)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M_PT!$A$66:$A$166</c:f>
              <c:numCache>
                <c:formatCode>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M_PT!$F$66:$F$166</c:f>
              <c:numCache>
                <c:formatCode>General</c:formatCode>
                <c:ptCount val="101"/>
                <c:pt idx="0">
                  <c:v>1.5500000000000513E-3</c:v>
                </c:pt>
                <c:pt idx="1">
                  <c:v>2.5399999999999867E-3</c:v>
                </c:pt>
                <c:pt idx="2">
                  <c:v>2.7000000000000357E-3</c:v>
                </c:pt>
                <c:pt idx="3">
                  <c:v>2.8799999999999937E-3</c:v>
                </c:pt>
                <c:pt idx="4">
                  <c:v>3.0200000000000227E-3</c:v>
                </c:pt>
                <c:pt idx="5">
                  <c:v>3.1200000000000117E-3</c:v>
                </c:pt>
                <c:pt idx="6">
                  <c:v>3.2200000000000006E-3</c:v>
                </c:pt>
                <c:pt idx="7">
                  <c:v>3.3499999999999641E-3</c:v>
                </c:pt>
                <c:pt idx="8">
                  <c:v>3.4699999999999731E-3</c:v>
                </c:pt>
                <c:pt idx="9">
                  <c:v>3.5399999999999876E-3</c:v>
                </c:pt>
                <c:pt idx="10">
                  <c:v>3.5899999999999821E-3</c:v>
                </c:pt>
                <c:pt idx="11">
                  <c:v>3.6599999999999966E-3</c:v>
                </c:pt>
                <c:pt idx="12">
                  <c:v>3.7199999999999456E-3</c:v>
                </c:pt>
                <c:pt idx="13">
                  <c:v>3.8099999999999801E-3</c:v>
                </c:pt>
                <c:pt idx="14">
                  <c:v>3.9400000000000546E-3</c:v>
                </c:pt>
                <c:pt idx="15">
                  <c:v>4.049999999999998E-3</c:v>
                </c:pt>
                <c:pt idx="16">
                  <c:v>4.149999999999987E-3</c:v>
                </c:pt>
                <c:pt idx="17">
                  <c:v>4.290000000000016E-3</c:v>
                </c:pt>
                <c:pt idx="18">
                  <c:v>4.4999999999999485E-3</c:v>
                </c:pt>
                <c:pt idx="19">
                  <c:v>4.730000000000012E-3</c:v>
                </c:pt>
                <c:pt idx="20">
                  <c:v>4.9500000000000099E-3</c:v>
                </c:pt>
                <c:pt idx="21">
                  <c:v>5.1400000000000334E-3</c:v>
                </c:pt>
                <c:pt idx="22">
                  <c:v>5.3499999999999659E-3</c:v>
                </c:pt>
                <c:pt idx="23">
                  <c:v>5.5899999999999839E-3</c:v>
                </c:pt>
                <c:pt idx="24">
                  <c:v>5.7899999999999618E-3</c:v>
                </c:pt>
                <c:pt idx="25">
                  <c:v>5.9900000000000508E-3</c:v>
                </c:pt>
                <c:pt idx="26">
                  <c:v>6.1999999999999833E-3</c:v>
                </c:pt>
                <c:pt idx="27">
                  <c:v>6.4600000000000213E-3</c:v>
                </c:pt>
                <c:pt idx="28">
                  <c:v>6.6699999999999537E-3</c:v>
                </c:pt>
                <c:pt idx="29">
                  <c:v>6.8799999999999972E-3</c:v>
                </c:pt>
                <c:pt idx="30">
                  <c:v>7.1799999999999642E-3</c:v>
                </c:pt>
                <c:pt idx="31">
                  <c:v>7.5499999999999456E-3</c:v>
                </c:pt>
                <c:pt idx="32">
                  <c:v>7.9200000000000381E-3</c:v>
                </c:pt>
                <c:pt idx="33">
                  <c:v>8.3499999999999686E-3</c:v>
                </c:pt>
                <c:pt idx="34">
                  <c:v>8.7699999999999445E-3</c:v>
                </c:pt>
                <c:pt idx="35">
                  <c:v>9.1499999999999915E-3</c:v>
                </c:pt>
                <c:pt idx="36">
                  <c:v>9.6199999999999619E-3</c:v>
                </c:pt>
                <c:pt idx="37">
                  <c:v>1.0179999999999967E-2</c:v>
                </c:pt>
                <c:pt idx="38">
                  <c:v>1.0730000000000017E-2</c:v>
                </c:pt>
                <c:pt idx="39">
                  <c:v>1.1329999999999951E-2</c:v>
                </c:pt>
                <c:pt idx="40">
                  <c:v>1.2020000000000031E-2</c:v>
                </c:pt>
                <c:pt idx="41">
                  <c:v>1.2800000000000034E-2</c:v>
                </c:pt>
                <c:pt idx="42">
                  <c:v>1.3610000000000011E-2</c:v>
                </c:pt>
                <c:pt idx="43">
                  <c:v>1.4460000000000028E-2</c:v>
                </c:pt>
                <c:pt idx="44">
                  <c:v>1.5449999999999964E-2</c:v>
                </c:pt>
                <c:pt idx="45">
                  <c:v>1.6549999999999954E-2</c:v>
                </c:pt>
                <c:pt idx="46">
                  <c:v>1.7619999999999969E-2</c:v>
                </c:pt>
                <c:pt idx="47">
                  <c:v>1.8789999999999973E-2</c:v>
                </c:pt>
                <c:pt idx="48">
                  <c:v>2.0150000000000001E-2</c:v>
                </c:pt>
                <c:pt idx="49">
                  <c:v>2.1619999999999973E-2</c:v>
                </c:pt>
                <c:pt idx="50">
                  <c:v>2.2370000000000001E-2</c:v>
                </c:pt>
                <c:pt idx="51">
                  <c:v>2.4009999999999976E-2</c:v>
                </c:pt>
                <c:pt idx="52">
                  <c:v>2.5909999999999989E-2</c:v>
                </c:pt>
                <c:pt idx="53">
                  <c:v>2.7859999999999996E-2</c:v>
                </c:pt>
                <c:pt idx="54">
                  <c:v>2.9900000000000038E-2</c:v>
                </c:pt>
                <c:pt idx="55">
                  <c:v>3.2120000000000037E-2</c:v>
                </c:pt>
                <c:pt idx="56">
                  <c:v>3.4460000000000046E-2</c:v>
                </c:pt>
                <c:pt idx="57">
                  <c:v>3.7100000000000022E-2</c:v>
                </c:pt>
                <c:pt idx="58">
                  <c:v>3.9860000000000007E-2</c:v>
                </c:pt>
                <c:pt idx="59">
                  <c:v>4.3009999999999993E-2</c:v>
                </c:pt>
                <c:pt idx="60">
                  <c:v>4.6420000000000017E-2</c:v>
                </c:pt>
                <c:pt idx="61">
                  <c:v>5.0270000000000037E-2</c:v>
                </c:pt>
                <c:pt idx="62">
                  <c:v>5.4329999999999989E-2</c:v>
                </c:pt>
                <c:pt idx="63">
                  <c:v>5.8540000000000036E-2</c:v>
                </c:pt>
                <c:pt idx="64">
                  <c:v>6.3200000000000034E-2</c:v>
                </c:pt>
                <c:pt idx="65">
                  <c:v>6.8239999999999967E-2</c:v>
                </c:pt>
                <c:pt idx="66">
                  <c:v>7.3490000000000055E-2</c:v>
                </c:pt>
                <c:pt idx="67">
                  <c:v>7.9430000000000001E-2</c:v>
                </c:pt>
                <c:pt idx="68">
                  <c:v>8.5759999999999947E-2</c:v>
                </c:pt>
                <c:pt idx="69">
                  <c:v>9.265000000000001E-2</c:v>
                </c:pt>
                <c:pt idx="70">
                  <c:v>0.10033000000000003</c:v>
                </c:pt>
                <c:pt idx="71">
                  <c:v>0.10882000000000003</c:v>
                </c:pt>
                <c:pt idx="72">
                  <c:v>0.11728000000000005</c:v>
                </c:pt>
                <c:pt idx="73">
                  <c:v>0.12685000000000002</c:v>
                </c:pt>
                <c:pt idx="74">
                  <c:v>0.13743000000000005</c:v>
                </c:pt>
                <c:pt idx="75">
                  <c:v>0.14961000000000002</c:v>
                </c:pt>
                <c:pt idx="76">
                  <c:v>0.16361000000000003</c:v>
                </c:pt>
                <c:pt idx="77">
                  <c:v>0.17867999999999995</c:v>
                </c:pt>
                <c:pt idx="78">
                  <c:v>0.19616</c:v>
                </c:pt>
                <c:pt idx="79">
                  <c:v>0.21625000000000005</c:v>
                </c:pt>
                <c:pt idx="80">
                  <c:v>0.23924000000000001</c:v>
                </c:pt>
                <c:pt idx="81">
                  <c:v>0.26446000000000003</c:v>
                </c:pt>
                <c:pt idx="82">
                  <c:v>0.29271999999999998</c:v>
                </c:pt>
                <c:pt idx="83">
                  <c:v>0.32403000000000004</c:v>
                </c:pt>
                <c:pt idx="84">
                  <c:v>0.36133000000000004</c:v>
                </c:pt>
                <c:pt idx="85">
                  <c:v>0.40571000000000002</c:v>
                </c:pt>
                <c:pt idx="86">
                  <c:v>0.45891000000000004</c:v>
                </c:pt>
                <c:pt idx="87">
                  <c:v>0.51717999999999997</c:v>
                </c:pt>
                <c:pt idx="88">
                  <c:v>0.57896999999999998</c:v>
                </c:pt>
                <c:pt idx="89">
                  <c:v>0.64179000000000008</c:v>
                </c:pt>
                <c:pt idx="90">
                  <c:v>0.70351000000000008</c:v>
                </c:pt>
                <c:pt idx="91">
                  <c:v>0.76278999999999997</c:v>
                </c:pt>
                <c:pt idx="92">
                  <c:v>0.81659999999999999</c:v>
                </c:pt>
                <c:pt idx="93">
                  <c:v>0.86355999999999999</c:v>
                </c:pt>
                <c:pt idx="94">
                  <c:v>0.90278999999999998</c:v>
                </c:pt>
                <c:pt idx="95">
                  <c:v>0.93401000000000001</c:v>
                </c:pt>
                <c:pt idx="96">
                  <c:v>0.95755999999999997</c:v>
                </c:pt>
                <c:pt idx="97">
                  <c:v>0.97431000000000001</c:v>
                </c:pt>
                <c:pt idx="98">
                  <c:v>0.98546</c:v>
                </c:pt>
                <c:pt idx="99">
                  <c:v>0.99236999999999997</c:v>
                </c:pt>
                <c:pt idx="100">
                  <c:v>0.99631999999999998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D-41EA-954D-BDB76BFB2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171808"/>
        <c:axId val="342172368"/>
      </c:lineChart>
      <c:catAx>
        <c:axId val="34217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Idade</a:t>
                </a:r>
              </a:p>
            </c:rich>
          </c:tx>
          <c:layout>
            <c:manualLayout>
              <c:xMode val="edge"/>
              <c:yMode val="edge"/>
              <c:x val="0.45398863670404593"/>
              <c:y val="0.9069782154832456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42172368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342172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42171808"/>
        <c:crosses val="autoZero"/>
        <c:crossBetween val="between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7948415828759"/>
          <c:y val="0.36544909781376228"/>
          <c:w val="0.24744425694229555"/>
          <c:h val="0.1362128455487660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99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4331983805668"/>
          <c:y val="8.7837837837837829E-2"/>
          <c:w val="0.79757085020242913"/>
          <c:h val="0.69256756756756654"/>
        </c:manualLayout>
      </c:layout>
      <c:lineChart>
        <c:grouping val="standard"/>
        <c:varyColors val="0"/>
        <c:ser>
          <c:idx val="0"/>
          <c:order val="0"/>
          <c:tx>
            <c:v>Taxa instantânea de mortalidade h(t)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M_PT!$A$66:$A$166</c:f>
              <c:numCache>
                <c:formatCode>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M_PT!$G$66:$G$166</c:f>
              <c:numCache>
                <c:formatCode>General</c:formatCode>
                <c:ptCount val="101"/>
                <c:pt idx="0">
                  <c:v>2.4499999999999999E-3</c:v>
                </c:pt>
                <c:pt idx="1">
                  <c:v>1.7026390905904151E-4</c:v>
                </c:pt>
                <c:pt idx="2">
                  <c:v>1.5038197020431898E-4</c:v>
                </c:pt>
                <c:pt idx="3">
                  <c:v>2.0054146194725759E-4</c:v>
                </c:pt>
                <c:pt idx="4">
                  <c:v>9.02599486521181E-5</c:v>
                </c:pt>
                <c:pt idx="5">
                  <c:v>1.0030291480270417E-4</c:v>
                </c:pt>
                <c:pt idx="6">
                  <c:v>9.0281678837974479E-5</c:v>
                </c:pt>
                <c:pt idx="7">
                  <c:v>1.6051686430305583E-4</c:v>
                </c:pt>
                <c:pt idx="8">
                  <c:v>9.0302513419956862E-5</c:v>
                </c:pt>
                <c:pt idx="9">
                  <c:v>6.0208924969644664E-5</c:v>
                </c:pt>
                <c:pt idx="10">
                  <c:v>5.0177628805973142E-5</c:v>
                </c:pt>
                <c:pt idx="11">
                  <c:v>7.025220541744864E-5</c:v>
                </c:pt>
                <c:pt idx="12">
                  <c:v>6.0220406688479838E-5</c:v>
                </c:pt>
                <c:pt idx="13">
                  <c:v>1.2044806680852773E-4</c:v>
                </c:pt>
                <c:pt idx="14">
                  <c:v>1.3049719431032232E-4</c:v>
                </c:pt>
                <c:pt idx="15">
                  <c:v>8.0316446800393553E-5</c:v>
                </c:pt>
                <c:pt idx="16">
                  <c:v>1.3052864099603393E-4</c:v>
                </c:pt>
                <c:pt idx="17">
                  <c:v>1.5062509414068384E-4</c:v>
                </c:pt>
                <c:pt idx="18">
                  <c:v>2.6112020568237737E-4</c:v>
                </c:pt>
                <c:pt idx="19">
                  <c:v>2.1094927172275239E-4</c:v>
                </c:pt>
                <c:pt idx="20">
                  <c:v>2.3109307022215077E-4</c:v>
                </c:pt>
                <c:pt idx="21">
                  <c:v>1.5074619365861011E-4</c:v>
                </c:pt>
                <c:pt idx="22">
                  <c:v>2.8144663570753672E-4</c:v>
                </c:pt>
                <c:pt idx="23">
                  <c:v>1.9102196752626553E-4</c:v>
                </c:pt>
                <c:pt idx="24">
                  <c:v>2.1118049898935046E-4</c:v>
                </c:pt>
                <c:pt idx="25">
                  <c:v>1.9110650667364038E-4</c:v>
                </c:pt>
                <c:pt idx="26">
                  <c:v>2.4144626311606524E-4</c:v>
                </c:pt>
                <c:pt idx="27">
                  <c:v>2.7168444355001004E-4</c:v>
                </c:pt>
                <c:pt idx="28">
                  <c:v>1.5097530044084787E-4</c:v>
                </c:pt>
                <c:pt idx="29">
                  <c:v>2.6174584478471405E-4</c:v>
                </c:pt>
                <c:pt idx="30">
                  <c:v>3.5242468181085869E-4</c:v>
                </c:pt>
                <c:pt idx="31">
                  <c:v>3.7267581233254768E-4</c:v>
                </c:pt>
                <c:pt idx="32">
                  <c:v>3.9296690009572269E-4</c:v>
                </c:pt>
                <c:pt idx="33">
                  <c:v>4.6367228449318605E-4</c:v>
                </c:pt>
                <c:pt idx="34">
                  <c:v>3.8319971764231333E-4</c:v>
                </c:pt>
                <c:pt idx="35">
                  <c:v>3.8336208548974505E-4</c:v>
                </c:pt>
                <c:pt idx="36">
                  <c:v>5.6517131755563408E-4</c:v>
                </c:pt>
                <c:pt idx="37">
                  <c:v>5.5534239382863139E-4</c:v>
                </c:pt>
                <c:pt idx="38">
                  <c:v>5.6575943100765794E-4</c:v>
                </c:pt>
                <c:pt idx="39">
                  <c:v>6.3683322045548737E-4</c:v>
                </c:pt>
                <c:pt idx="40">
                  <c:v>7.3836568319054889E-4</c:v>
                </c:pt>
                <c:pt idx="41">
                  <c:v>8.2997631531002653E-4</c:v>
                </c:pt>
                <c:pt idx="42">
                  <c:v>8.2050243111831441E-4</c:v>
                </c:pt>
                <c:pt idx="43">
                  <c:v>8.9214205334603957E-4</c:v>
                </c:pt>
                <c:pt idx="44">
                  <c:v>1.1161393753678186E-3</c:v>
                </c:pt>
                <c:pt idx="45">
                  <c:v>1.1172616931593115E-3</c:v>
                </c:pt>
                <c:pt idx="46">
                  <c:v>1.0575016523463319E-3</c:v>
                </c:pt>
                <c:pt idx="47">
                  <c:v>1.3233168427696004E-3</c:v>
                </c:pt>
                <c:pt idx="48">
                  <c:v>1.447192751806443E-3</c:v>
                </c:pt>
                <c:pt idx="49">
                  <c:v>1.5410522018676329E-3</c:v>
                </c:pt>
                <c:pt idx="50">
                  <c:v>1.6762403156237863E-3</c:v>
                </c:pt>
                <c:pt idx="51">
                  <c:v>1.9434755480089605E-3</c:v>
                </c:pt>
                <c:pt idx="52">
                  <c:v>2.0082172973083742E-3</c:v>
                </c:pt>
                <c:pt idx="53">
                  <c:v>2.0839963453069018E-3</c:v>
                </c:pt>
                <c:pt idx="54">
                  <c:v>2.2939082848149445E-3</c:v>
                </c:pt>
                <c:pt idx="55">
                  <c:v>2.4121224616018965E-3</c:v>
                </c:pt>
                <c:pt idx="56">
                  <c:v>2.7276108608505186E-3</c:v>
                </c:pt>
                <c:pt idx="57">
                  <c:v>2.8585040495474035E-3</c:v>
                </c:pt>
                <c:pt idx="58">
                  <c:v>3.2609824488524248E-3</c:v>
                </c:pt>
                <c:pt idx="59">
                  <c:v>3.5515653967129793E-3</c:v>
                </c:pt>
                <c:pt idx="60">
                  <c:v>4.0230305436838422E-3</c:v>
                </c:pt>
                <c:pt idx="61">
                  <c:v>4.2576396317036847E-3</c:v>
                </c:pt>
                <c:pt idx="62">
                  <c:v>4.4328388068187799E-3</c:v>
                </c:pt>
                <c:pt idx="63">
                  <c:v>4.9277232015396489E-3</c:v>
                </c:pt>
                <c:pt idx="64">
                  <c:v>5.3533872920782611E-3</c:v>
                </c:pt>
                <c:pt idx="65">
                  <c:v>5.6041844577284375E-3</c:v>
                </c:pt>
                <c:pt idx="66">
                  <c:v>6.3750321971323088E-3</c:v>
                </c:pt>
                <c:pt idx="67">
                  <c:v>6.8320903174277662E-3</c:v>
                </c:pt>
                <c:pt idx="68">
                  <c:v>7.495356138044907E-3</c:v>
                </c:pt>
                <c:pt idx="69">
                  <c:v>8.3894819740987052E-3</c:v>
                </c:pt>
                <c:pt idx="70">
                  <c:v>9.3569184989254414E-3</c:v>
                </c:pt>
                <c:pt idx="71">
                  <c:v>9.4034479309079988E-3</c:v>
                </c:pt>
                <c:pt idx="72">
                  <c:v>1.0738571332390763E-2</c:v>
                </c:pt>
                <c:pt idx="73">
                  <c:v>1.1985680623527279E-2</c:v>
                </c:pt>
                <c:pt idx="74">
                  <c:v>1.3949493214224361E-2</c:v>
                </c:pt>
                <c:pt idx="75">
                  <c:v>1.6230566794578991E-2</c:v>
                </c:pt>
                <c:pt idx="76">
                  <c:v>1.773304013452651E-2</c:v>
                </c:pt>
                <c:pt idx="77">
                  <c:v>2.0887385071557529E-2</c:v>
                </c:pt>
                <c:pt idx="78">
                  <c:v>2.4460624360785079E-2</c:v>
                </c:pt>
                <c:pt idx="79">
                  <c:v>2.8600218949044586E-2</c:v>
                </c:pt>
                <c:pt idx="80">
                  <c:v>3.2191387559808611E-2</c:v>
                </c:pt>
                <c:pt idx="81">
                  <c:v>3.7133918712866081E-2</c:v>
                </c:pt>
                <c:pt idx="82">
                  <c:v>4.2567365472985834E-2</c:v>
                </c:pt>
                <c:pt idx="83">
                  <c:v>5.2751385589865397E-2</c:v>
                </c:pt>
                <c:pt idx="84">
                  <c:v>6.565380120419545E-2</c:v>
                </c:pt>
                <c:pt idx="85">
                  <c:v>8.329810387210923E-2</c:v>
                </c:pt>
                <c:pt idx="86">
                  <c:v>9.8049773679516727E-2</c:v>
                </c:pt>
                <c:pt idx="87">
                  <c:v>0.11419542035520892</c:v>
                </c:pt>
                <c:pt idx="88">
                  <c:v>0.13008988857131021</c:v>
                </c:pt>
                <c:pt idx="89">
                  <c:v>0.14659287936726598</c:v>
                </c:pt>
                <c:pt idx="90">
                  <c:v>0.16551743390748444</c:v>
                </c:pt>
                <c:pt idx="91">
                  <c:v>0.18149010084657155</c:v>
                </c:pt>
                <c:pt idx="92">
                  <c:v>0.19796804519202393</c:v>
                </c:pt>
                <c:pt idx="93">
                  <c:v>0.21390403489640131</c:v>
                </c:pt>
                <c:pt idx="94">
                  <c:v>0.2288185282908238</c:v>
                </c:pt>
                <c:pt idx="95">
                  <c:v>0.24225902684908959</c:v>
                </c:pt>
                <c:pt idx="96">
                  <c:v>0.25382633732383697</c:v>
                </c:pt>
                <c:pt idx="97">
                  <c:v>0.2627238454288407</c:v>
                </c:pt>
                <c:pt idx="98">
                  <c:v>0.26897625535227715</c:v>
                </c:pt>
                <c:pt idx="99">
                  <c:v>0.27166437414030259</c:v>
                </c:pt>
                <c:pt idx="100">
                  <c:v>0.26998689384010482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0-4642-B3CA-13CD85639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174608"/>
        <c:axId val="342175168"/>
      </c:lineChart>
      <c:catAx>
        <c:axId val="342174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Idade</a:t>
                </a:r>
              </a:p>
            </c:rich>
          </c:tx>
          <c:layout>
            <c:manualLayout>
              <c:xMode val="edge"/>
              <c:yMode val="edge"/>
              <c:x val="0.44534412955465646"/>
              <c:y val="0.915540540540540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42175168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342175168"/>
        <c:scaling>
          <c:orientation val="minMax"/>
          <c:max val="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342174608"/>
        <c:crosses val="autoZero"/>
        <c:crossBetween val="between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659919028340124"/>
          <c:y val="0.22972972972972969"/>
          <c:w val="0.55668016194331948"/>
          <c:h val="0.1486486486486486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99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279400</xdr:colOff>
      <xdr:row>57</xdr:row>
      <xdr:rowOff>111126</xdr:rowOff>
    </xdr:from>
    <xdr:to>
      <xdr:col>15</xdr:col>
      <xdr:colOff>422275</xdr:colOff>
      <xdr:row>75</xdr:row>
      <xdr:rowOff>46567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298450</xdr:colOff>
      <xdr:row>76</xdr:row>
      <xdr:rowOff>8467</xdr:rowOff>
    </xdr:from>
    <xdr:to>
      <xdr:col>15</xdr:col>
      <xdr:colOff>488950</xdr:colOff>
      <xdr:row>93</xdr:row>
      <xdr:rowOff>75142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420158</xdr:colOff>
      <xdr:row>59</xdr:row>
      <xdr:rowOff>20109</xdr:rowOff>
    </xdr:from>
    <xdr:to>
      <xdr:col>16</xdr:col>
      <xdr:colOff>476250</xdr:colOff>
      <xdr:row>76</xdr:row>
      <xdr:rowOff>96309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420158</xdr:colOff>
      <xdr:row>77</xdr:row>
      <xdr:rowOff>20109</xdr:rowOff>
    </xdr:from>
    <xdr:to>
      <xdr:col>16</xdr:col>
      <xdr:colOff>528108</xdr:colOff>
      <xdr:row>94</xdr:row>
      <xdr:rowOff>86784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347133</xdr:colOff>
      <xdr:row>58</xdr:row>
      <xdr:rowOff>148166</xdr:rowOff>
    </xdr:from>
    <xdr:to>
      <xdr:col>16</xdr:col>
      <xdr:colOff>403225</xdr:colOff>
      <xdr:row>76</xdr:row>
      <xdr:rowOff>65616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337608</xdr:colOff>
      <xdr:row>76</xdr:row>
      <xdr:rowOff>141816</xdr:rowOff>
    </xdr:from>
    <xdr:to>
      <xdr:col>16</xdr:col>
      <xdr:colOff>441325</xdr:colOff>
      <xdr:row>94</xdr:row>
      <xdr:rowOff>46566</xdr:rowOff>
    </xdr:to>
    <xdr:graphicFrame macro="">
      <xdr:nvGraphicFramePr>
        <xdr:cNvPr id="3074" name="Chart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assis46@gmail.com" TargetMode="External"/><Relationship Id="rId1" Type="http://schemas.openxmlformats.org/officeDocument/2006/relationships/hyperlink" Target="http://www.rassi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rassis46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4"/>
  <sheetViews>
    <sheetView tabSelected="1" zoomScale="120" zoomScaleNormal="120" workbookViewId="0"/>
  </sheetViews>
  <sheetFormatPr defaultColWidth="9.140625" defaultRowHeight="12.75" x14ac:dyDescent="0.2"/>
  <cols>
    <col min="1" max="11" width="15.5703125" style="47" customWidth="1"/>
    <col min="12" max="50" width="15.7109375" style="47" customWidth="1"/>
    <col min="51" max="16384" width="9.140625" style="47"/>
  </cols>
  <sheetData>
    <row r="1" spans="1:50" customFormat="1" ht="18" customHeight="1" x14ac:dyDescent="0.2">
      <c r="A1" s="73"/>
      <c r="B1" s="74"/>
      <c r="C1" s="74"/>
      <c r="D1" s="74"/>
      <c r="E1" s="74"/>
      <c r="F1" s="74"/>
      <c r="G1" s="74"/>
      <c r="H1" s="73"/>
      <c r="I1" s="74"/>
      <c r="J1" s="74"/>
      <c r="K1" s="74"/>
      <c r="L1" s="74"/>
      <c r="M1" s="74"/>
    </row>
    <row r="2" spans="1:50" customFormat="1" ht="18" customHeight="1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50" customFormat="1" ht="18" customHeight="1" x14ac:dyDescent="0.2">
      <c r="A3" s="74"/>
      <c r="B3" s="74"/>
      <c r="C3" s="47"/>
      <c r="D3" s="64"/>
      <c r="E3" s="64"/>
      <c r="F3" s="64"/>
      <c r="G3" s="64"/>
      <c r="H3" s="64"/>
      <c r="I3" s="74"/>
      <c r="J3" s="74"/>
      <c r="K3" s="74"/>
      <c r="L3" s="74"/>
      <c r="M3" s="74"/>
    </row>
    <row r="4" spans="1:50" customFormat="1" ht="24" customHeight="1" x14ac:dyDescent="0.35">
      <c r="A4" s="74"/>
      <c r="B4" s="74"/>
      <c r="C4" s="47"/>
      <c r="D4" s="64"/>
      <c r="E4" s="64"/>
      <c r="F4" s="71" t="s">
        <v>41</v>
      </c>
      <c r="G4" s="64"/>
      <c r="H4" s="64"/>
      <c r="I4" s="74"/>
      <c r="J4" s="74"/>
      <c r="K4" s="74"/>
      <c r="L4" s="74"/>
      <c r="M4" s="74"/>
    </row>
    <row r="5" spans="1:50" customFormat="1" ht="18" customHeight="1" x14ac:dyDescent="0.35">
      <c r="A5" s="74"/>
      <c r="B5" s="74"/>
      <c r="C5" s="47"/>
      <c r="D5" s="64"/>
      <c r="E5" s="64"/>
      <c r="F5" s="64"/>
      <c r="G5" s="64"/>
      <c r="H5" s="72"/>
      <c r="I5" s="74"/>
      <c r="J5" s="74"/>
      <c r="K5" s="74"/>
      <c r="L5" s="74"/>
      <c r="M5" s="74"/>
    </row>
    <row r="6" spans="1:50" customFormat="1" ht="18" customHeight="1" x14ac:dyDescent="0.2">
      <c r="A6" s="74"/>
      <c r="B6" s="74"/>
      <c r="C6" s="47"/>
      <c r="D6" s="47"/>
      <c r="E6" s="47"/>
      <c r="F6" s="47"/>
      <c r="G6" s="47"/>
      <c r="H6" s="47"/>
      <c r="I6" s="74"/>
      <c r="J6" s="74"/>
      <c r="K6" s="74"/>
      <c r="L6" s="74"/>
      <c r="M6" s="74"/>
    </row>
    <row r="7" spans="1:50" s="50" customFormat="1" ht="18" customHeight="1" x14ac:dyDescent="0.3">
      <c r="A7" s="48"/>
      <c r="B7" s="48"/>
      <c r="C7" s="49"/>
      <c r="D7" s="49"/>
      <c r="E7" s="49"/>
      <c r="F7" s="70" t="s">
        <v>22</v>
      </c>
      <c r="G7" s="49"/>
      <c r="H7" s="49"/>
      <c r="I7" s="48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</row>
    <row r="8" spans="1:50" s="50" customFormat="1" ht="18" customHeight="1" x14ac:dyDescent="0.25">
      <c r="A8" s="48"/>
      <c r="B8" s="48"/>
      <c r="C8" s="49"/>
      <c r="D8" s="49"/>
      <c r="E8" s="49"/>
      <c r="F8" s="75">
        <v>46186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</row>
    <row r="9" spans="1:50" s="54" customFormat="1" ht="18" customHeight="1" x14ac:dyDescent="0.25">
      <c r="A9" s="63"/>
      <c r="B9" s="63"/>
      <c r="C9" s="51"/>
      <c r="D9" s="51"/>
      <c r="E9" s="51"/>
      <c r="F9" s="76" t="s">
        <v>43</v>
      </c>
      <c r="G9" s="53"/>
      <c r="H9" s="53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</row>
    <row r="10" spans="1:50" s="54" customFormat="1" ht="18" customHeight="1" x14ac:dyDescent="0.25">
      <c r="A10" s="63"/>
      <c r="B10" s="63"/>
      <c r="C10" s="51"/>
      <c r="D10" s="51"/>
      <c r="E10" s="51"/>
      <c r="F10" s="52" t="s">
        <v>23</v>
      </c>
      <c r="G10" s="53"/>
      <c r="H10" s="53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</row>
    <row r="11" spans="1:50" ht="18" customHeight="1" x14ac:dyDescent="0.2">
      <c r="A11" s="62"/>
      <c r="B11" s="62"/>
      <c r="D11" s="46"/>
      <c r="E11" s="46"/>
      <c r="G11" s="46"/>
      <c r="H11" s="46"/>
      <c r="I11" s="46"/>
      <c r="J11" s="46"/>
      <c r="K11" s="46"/>
      <c r="L11" s="46"/>
      <c r="M11" s="46"/>
    </row>
    <row r="12" spans="1:50" ht="18" customHeight="1" x14ac:dyDescent="0.3">
      <c r="A12" s="62"/>
      <c r="B12" s="62"/>
      <c r="D12" s="46"/>
      <c r="E12" s="46"/>
      <c r="F12" s="60" t="s">
        <v>24</v>
      </c>
      <c r="G12" s="46"/>
      <c r="H12" s="46"/>
      <c r="I12" s="46"/>
      <c r="J12" s="46"/>
      <c r="K12" s="46"/>
      <c r="L12" s="46"/>
      <c r="M12" s="46"/>
    </row>
    <row r="13" spans="1:50" ht="18" customHeight="1" x14ac:dyDescent="0.25">
      <c r="A13" s="62"/>
      <c r="B13" s="62"/>
      <c r="D13" s="46"/>
      <c r="E13" s="46"/>
      <c r="F13" s="61" t="s">
        <v>49</v>
      </c>
      <c r="G13" s="46"/>
      <c r="H13" s="46"/>
      <c r="I13" s="46"/>
      <c r="J13" s="46"/>
      <c r="K13" s="46"/>
      <c r="L13" s="46"/>
      <c r="M13" s="46"/>
    </row>
    <row r="14" spans="1:50" ht="18" customHeight="1" x14ac:dyDescent="0.25">
      <c r="A14" s="62"/>
      <c r="B14" s="62"/>
      <c r="C14" s="56"/>
      <c r="D14" s="46"/>
      <c r="E14" s="69"/>
      <c r="F14" s="61" t="s">
        <v>44</v>
      </c>
      <c r="G14" s="46"/>
      <c r="H14" s="46"/>
      <c r="I14" s="46"/>
      <c r="J14" s="46"/>
      <c r="K14" s="46"/>
      <c r="L14" s="46"/>
      <c r="M14" s="46"/>
    </row>
    <row r="15" spans="1:50" ht="13.5" customHeight="1" x14ac:dyDescent="0.2">
      <c r="A15" s="62"/>
      <c r="B15" s="62"/>
      <c r="C15" s="57"/>
      <c r="D15" s="46"/>
      <c r="E15" s="46"/>
      <c r="G15" s="46"/>
      <c r="H15" s="46"/>
      <c r="I15" s="46"/>
      <c r="J15" s="46"/>
      <c r="K15" s="46"/>
      <c r="L15" s="46"/>
      <c r="M15" s="46"/>
    </row>
    <row r="16" spans="1:50" ht="13.5" customHeight="1" x14ac:dyDescent="0.25">
      <c r="A16" s="62"/>
      <c r="B16" s="62"/>
      <c r="C16" s="57"/>
      <c r="D16" s="46"/>
      <c r="E16" s="46"/>
      <c r="F16" s="55" t="s">
        <v>39</v>
      </c>
      <c r="G16" s="46"/>
      <c r="H16" s="46"/>
      <c r="I16" s="46"/>
      <c r="J16" s="46"/>
      <c r="K16" s="46"/>
      <c r="L16" s="46"/>
      <c r="M16" s="46"/>
    </row>
    <row r="17" spans="1:13" ht="14.25" customHeight="1" x14ac:dyDescent="0.25">
      <c r="A17" s="62"/>
      <c r="B17" s="62"/>
      <c r="D17" s="46"/>
      <c r="E17" s="46"/>
      <c r="F17" s="58"/>
      <c r="G17" s="46"/>
      <c r="H17" s="46"/>
      <c r="I17" s="46"/>
      <c r="J17" s="46"/>
      <c r="K17" s="46"/>
      <c r="L17" s="46"/>
      <c r="M17" s="46"/>
    </row>
    <row r="18" spans="1:13" ht="18" customHeight="1" x14ac:dyDescent="0.2">
      <c r="A18" s="62"/>
      <c r="B18" s="62"/>
      <c r="C18" s="57"/>
      <c r="D18" s="46"/>
      <c r="E18" s="46"/>
      <c r="G18" s="46"/>
      <c r="H18" s="46"/>
      <c r="I18" s="46"/>
      <c r="J18" s="46"/>
      <c r="K18" s="46"/>
      <c r="L18" s="46"/>
      <c r="M18" s="46"/>
    </row>
    <row r="19" spans="1:13" ht="18" customHeight="1" x14ac:dyDescent="0.2">
      <c r="A19" s="62"/>
      <c r="B19" s="62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spans="1:13" ht="18" customHeight="1" x14ac:dyDescent="0.2">
      <c r="A20" s="62"/>
      <c r="B20" s="62"/>
      <c r="C20" s="46"/>
      <c r="D20" s="46"/>
      <c r="E20" s="46"/>
      <c r="F20" s="46"/>
      <c r="G20" s="46"/>
      <c r="H20" s="59"/>
      <c r="I20" s="46"/>
      <c r="J20" s="46"/>
      <c r="K20" s="46"/>
      <c r="L20" s="46"/>
      <c r="M20" s="46"/>
    </row>
    <row r="21" spans="1:13" ht="18" customHeight="1" x14ac:dyDescent="0.2">
      <c r="A21" s="62"/>
      <c r="B21" s="62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</row>
    <row r="22" spans="1:13" ht="18" customHeight="1" x14ac:dyDescent="0.2">
      <c r="A22" s="62"/>
      <c r="B22" s="62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</row>
    <row r="23" spans="1:13" ht="18" customHeight="1" x14ac:dyDescent="0.2">
      <c r="A23" s="62"/>
      <c r="B23" s="62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</row>
    <row r="24" spans="1:13" ht="18" customHeight="1" x14ac:dyDescent="0.2">
      <c r="A24" s="62"/>
      <c r="B24" s="62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spans="1:13" x14ac:dyDescent="0.2">
      <c r="A25" s="62"/>
      <c r="B25" s="62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</row>
    <row r="26" spans="1:13" x14ac:dyDescent="0.2">
      <c r="A26" s="62"/>
      <c r="B26" s="62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</row>
    <row r="27" spans="1:13" x14ac:dyDescent="0.2">
      <c r="A27" s="62"/>
      <c r="B27" s="62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</row>
    <row r="28" spans="1:13" x14ac:dyDescent="0.2">
      <c r="A28" s="62"/>
      <c r="B28" s="62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</row>
    <row r="29" spans="1:13" x14ac:dyDescent="0.2">
      <c r="A29" s="62"/>
      <c r="B29" s="62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1:13" x14ac:dyDescent="0.2">
      <c r="A30" s="62"/>
      <c r="B30" s="62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</row>
    <row r="31" spans="1:13" x14ac:dyDescent="0.2">
      <c r="A31" s="62"/>
      <c r="B31" s="62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</row>
    <row r="32" spans="1:13" x14ac:dyDescent="0.2">
      <c r="A32" s="62"/>
      <c r="B32" s="62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</row>
    <row r="33" spans="1:13" x14ac:dyDescent="0.2">
      <c r="A33" s="62"/>
      <c r="B33" s="62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</row>
    <row r="34" spans="1:13" x14ac:dyDescent="0.2">
      <c r="A34" s="62"/>
      <c r="B34" s="62"/>
      <c r="C34" s="46"/>
      <c r="D34" s="46"/>
      <c r="E34" s="46"/>
      <c r="F34" s="46"/>
      <c r="G34" s="46"/>
      <c r="H34" s="46"/>
      <c r="I34" s="46"/>
      <c r="J34" s="46"/>
      <c r="K34" s="46"/>
    </row>
  </sheetData>
  <hyperlinks>
    <hyperlink ref="F10" r:id="rId1" xr:uid="{00000000-0004-0000-0000-000000000000}"/>
    <hyperlink ref="F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3:L20"/>
  <sheetViews>
    <sheetView zoomScale="120" zoomScaleNormal="120" workbookViewId="0"/>
  </sheetViews>
  <sheetFormatPr defaultColWidth="9.140625" defaultRowHeight="12.75" x14ac:dyDescent="0.2"/>
  <cols>
    <col min="1" max="1" width="22.140625" style="33" customWidth="1"/>
    <col min="2" max="15" width="9" style="33" customWidth="1"/>
    <col min="16" max="16384" width="9.140625" style="33"/>
  </cols>
  <sheetData>
    <row r="3" spans="5:12" ht="13.5" thickBot="1" x14ac:dyDescent="0.25"/>
    <row r="4" spans="5:12" x14ac:dyDescent="0.2">
      <c r="E4" s="36"/>
      <c r="F4" s="37"/>
      <c r="G4" s="37"/>
      <c r="H4" s="37"/>
      <c r="I4" s="37"/>
      <c r="J4" s="37"/>
      <c r="K4" s="37"/>
      <c r="L4" s="38"/>
    </row>
    <row r="5" spans="5:12" x14ac:dyDescent="0.2">
      <c r="E5" s="39"/>
      <c r="J5" s="40" t="s">
        <v>20</v>
      </c>
      <c r="K5" s="30" t="s">
        <v>42</v>
      </c>
      <c r="L5" s="41"/>
    </row>
    <row r="6" spans="5:12" x14ac:dyDescent="0.2">
      <c r="E6" s="39"/>
      <c r="J6" s="40"/>
      <c r="L6" s="41"/>
    </row>
    <row r="7" spans="5:12" x14ac:dyDescent="0.2">
      <c r="E7" s="39"/>
      <c r="J7" s="40" t="s">
        <v>21</v>
      </c>
      <c r="K7" s="30">
        <v>35</v>
      </c>
      <c r="L7" s="41" t="s">
        <v>19</v>
      </c>
    </row>
    <row r="8" spans="5:12" x14ac:dyDescent="0.2">
      <c r="E8" s="39"/>
      <c r="J8" s="40"/>
      <c r="L8" s="41"/>
    </row>
    <row r="9" spans="5:12" x14ac:dyDescent="0.2">
      <c r="E9" s="39"/>
      <c r="J9" s="65" t="s">
        <v>38</v>
      </c>
      <c r="K9" s="66">
        <f>IF(K5="h",VLOOKUP(K7,H_PT!A66:J166,10),IF(K5="m",VLOOKUP(K7,M_PT!A66:J166,10),""))</f>
        <v>43.818195682897326</v>
      </c>
      <c r="L9" s="68" t="s">
        <v>19</v>
      </c>
    </row>
    <row r="10" spans="5:12" x14ac:dyDescent="0.2">
      <c r="E10" s="39"/>
      <c r="J10" s="40"/>
      <c r="L10" s="41"/>
    </row>
    <row r="11" spans="5:12" x14ac:dyDescent="0.2">
      <c r="E11" s="39"/>
      <c r="J11" s="65" t="s">
        <v>25</v>
      </c>
      <c r="K11" s="30">
        <v>80</v>
      </c>
      <c r="L11" s="41" t="s">
        <v>19</v>
      </c>
    </row>
    <row r="12" spans="5:12" x14ac:dyDescent="0.2">
      <c r="E12" s="39"/>
      <c r="L12" s="41"/>
    </row>
    <row r="13" spans="5:12" x14ac:dyDescent="0.2">
      <c r="E13" s="39"/>
      <c r="J13" s="40" t="str">
        <f>"A probabilidade de eu estar viv"&amp;IF(K5="h","o","a")&amp;" aos "&amp;K11&amp;" anos é:"</f>
        <v>A probabilidade de eu estar vivo aos 80 anos é:</v>
      </c>
      <c r="K13" s="42">
        <f>IF(K5="h",1-VLOOKUP(K11,H_PT!A66:I166,9),IF(K5="m",1-VLOOKUP(K11,M_PT!A66:I166,9),""))</f>
        <v>0.58625944891489878</v>
      </c>
      <c r="L13" s="41"/>
    </row>
    <row r="14" spans="5:12" ht="13.5" thickBot="1" x14ac:dyDescent="0.25">
      <c r="E14" s="43"/>
      <c r="F14" s="44"/>
      <c r="G14" s="44"/>
      <c r="H14" s="44"/>
      <c r="I14" s="44"/>
      <c r="J14" s="44"/>
      <c r="K14" s="44"/>
      <c r="L14" s="45"/>
    </row>
    <row r="17" spans="5:10" x14ac:dyDescent="0.2">
      <c r="E17" s="34"/>
      <c r="F17" s="34"/>
      <c r="G17" s="34"/>
      <c r="H17" s="34"/>
      <c r="I17" s="34"/>
      <c r="J17" s="34"/>
    </row>
    <row r="18" spans="5:10" x14ac:dyDescent="0.2">
      <c r="E18" s="34"/>
      <c r="F18" s="64" t="s">
        <v>48</v>
      </c>
      <c r="G18" s="34"/>
      <c r="H18" s="34"/>
      <c r="I18" s="34"/>
      <c r="J18" s="34"/>
    </row>
    <row r="19" spans="5:10" x14ac:dyDescent="0.2">
      <c r="E19" s="34"/>
      <c r="F19" s="35" t="s">
        <v>43</v>
      </c>
      <c r="G19" s="34"/>
      <c r="H19" s="34"/>
      <c r="I19" s="34"/>
      <c r="J19" s="34"/>
    </row>
    <row r="20" spans="5:10" x14ac:dyDescent="0.2">
      <c r="E20" s="34"/>
      <c r="F20" s="34"/>
      <c r="G20" s="34"/>
      <c r="H20" s="34"/>
      <c r="I20" s="34"/>
      <c r="J20" s="34"/>
    </row>
  </sheetData>
  <phoneticPr fontId="3" type="noConversion"/>
  <hyperlinks>
    <hyperlink ref="F19" r:id="rId1" xr:uid="{00000000-0004-0000-0100-000000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60"/>
  <sheetViews>
    <sheetView topLeftCell="A58" zoomScaleNormal="100" workbookViewId="0">
      <selection activeCell="A58" sqref="A58"/>
    </sheetView>
  </sheetViews>
  <sheetFormatPr defaultRowHeight="12.75" x14ac:dyDescent="0.2"/>
  <cols>
    <col min="1" max="1" width="13.28515625" customWidth="1"/>
    <col min="2" max="2" width="11.85546875" customWidth="1"/>
    <col min="3" max="3" width="12.42578125" style="21" customWidth="1"/>
    <col min="4" max="4" width="11.85546875" customWidth="1"/>
    <col min="5" max="5" width="12.28515625" customWidth="1"/>
    <col min="6" max="6" width="11.85546875" customWidth="1"/>
    <col min="7" max="7" width="11.140625" customWidth="1"/>
    <col min="8" max="8" width="11.85546875" customWidth="1"/>
    <col min="9" max="9" width="13.28515625" customWidth="1"/>
    <col min="10" max="10" width="11.85546875" customWidth="1"/>
    <col min="11" max="11" width="12.42578125" customWidth="1"/>
    <col min="12" max="12" width="11.85546875" customWidth="1"/>
    <col min="13" max="13" width="12.5703125" customWidth="1"/>
    <col min="14" max="14" width="11.85546875" customWidth="1"/>
    <col min="15" max="15" width="11.140625" customWidth="1"/>
  </cols>
  <sheetData>
    <row r="1" spans="1:15" ht="14.25" customHeight="1" x14ac:dyDescent="0.2"/>
    <row r="2" spans="1:15" ht="29.25" customHeight="1" x14ac:dyDescent="0.2">
      <c r="A2" s="89" t="s">
        <v>47</v>
      </c>
      <c r="B2" s="89"/>
      <c r="C2" s="89"/>
      <c r="D2" s="89"/>
      <c r="E2" s="89"/>
      <c r="F2" s="89"/>
      <c r="G2" s="89"/>
      <c r="I2" s="89" t="s">
        <v>47</v>
      </c>
      <c r="J2" s="89"/>
      <c r="K2" s="89"/>
      <c r="L2" s="89"/>
      <c r="M2" s="89"/>
      <c r="N2" s="89"/>
      <c r="O2" s="89"/>
    </row>
    <row r="3" spans="1:15" s="7" customFormat="1" ht="32.25" customHeight="1" x14ac:dyDescent="0.2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6" t="s">
        <v>6</v>
      </c>
      <c r="H3"/>
      <c r="I3" s="4" t="s">
        <v>0</v>
      </c>
      <c r="J3" s="5" t="s">
        <v>1</v>
      </c>
      <c r="K3" s="5" t="s">
        <v>2</v>
      </c>
      <c r="L3" s="5" t="s">
        <v>3</v>
      </c>
      <c r="M3" s="5" t="s">
        <v>4</v>
      </c>
      <c r="N3" s="5" t="s">
        <v>5</v>
      </c>
      <c r="O3" s="6" t="s">
        <v>6</v>
      </c>
    </row>
    <row r="4" spans="1:15" s="7" customFormat="1" ht="9.75" customHeight="1" x14ac:dyDescent="0.2">
      <c r="A4" s="1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9" t="s">
        <v>13</v>
      </c>
      <c r="H4"/>
      <c r="I4" s="1" t="s">
        <v>7</v>
      </c>
      <c r="J4" s="8" t="s">
        <v>8</v>
      </c>
      <c r="K4" s="8" t="s">
        <v>9</v>
      </c>
      <c r="L4" s="8" t="s">
        <v>10</v>
      </c>
      <c r="M4" s="8" t="s">
        <v>11</v>
      </c>
      <c r="N4" s="8" t="s">
        <v>12</v>
      </c>
      <c r="O4" s="9" t="s">
        <v>13</v>
      </c>
    </row>
    <row r="5" spans="1:15" s="13" customFormat="1" ht="9" x14ac:dyDescent="0.15">
      <c r="A5" s="10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2">
        <v>7</v>
      </c>
      <c r="I5" s="10">
        <v>1</v>
      </c>
      <c r="J5" s="11">
        <v>2</v>
      </c>
      <c r="K5" s="11">
        <v>3</v>
      </c>
      <c r="L5" s="11">
        <v>4</v>
      </c>
      <c r="M5" s="11">
        <v>5</v>
      </c>
      <c r="N5" s="11">
        <v>6</v>
      </c>
      <c r="O5" s="12">
        <v>7</v>
      </c>
    </row>
    <row r="6" spans="1:15" ht="11.1" customHeight="1" x14ac:dyDescent="0.2">
      <c r="A6" s="14">
        <v>0</v>
      </c>
      <c r="B6" s="77">
        <v>2.591E-3</v>
      </c>
      <c r="C6" s="78">
        <v>100000</v>
      </c>
      <c r="D6" s="79">
        <v>259</v>
      </c>
      <c r="E6" s="78">
        <v>99839</v>
      </c>
      <c r="F6" s="80">
        <v>8116683</v>
      </c>
      <c r="G6" s="81">
        <v>81.17</v>
      </c>
      <c r="I6" s="14">
        <v>50</v>
      </c>
      <c r="J6" s="77">
        <v>2.7720000000000002E-3</v>
      </c>
      <c r="K6" s="80">
        <v>96828</v>
      </c>
      <c r="L6" s="80">
        <v>268</v>
      </c>
      <c r="M6" s="80">
        <v>96693</v>
      </c>
      <c r="N6" s="80">
        <v>3166686</v>
      </c>
      <c r="O6" s="81">
        <v>32.700000000000003</v>
      </c>
    </row>
    <row r="7" spans="1:15" ht="11.1" customHeight="1" x14ac:dyDescent="0.2">
      <c r="A7" s="15">
        <v>1</v>
      </c>
      <c r="B7" s="82">
        <v>2.0599999999999999E-4</v>
      </c>
      <c r="C7" s="78">
        <v>99741</v>
      </c>
      <c r="D7" s="83">
        <v>21</v>
      </c>
      <c r="E7" s="78">
        <v>99731</v>
      </c>
      <c r="F7" s="80">
        <v>8016843</v>
      </c>
      <c r="G7" s="84">
        <v>80.38</v>
      </c>
      <c r="I7" s="15">
        <v>51</v>
      </c>
      <c r="J7" s="82">
        <v>3.068E-3</v>
      </c>
      <c r="K7" s="80">
        <v>96559</v>
      </c>
      <c r="L7" s="80">
        <v>296</v>
      </c>
      <c r="M7" s="80">
        <v>96411</v>
      </c>
      <c r="N7" s="80">
        <v>3069993</v>
      </c>
      <c r="O7" s="84">
        <v>31.79</v>
      </c>
    </row>
    <row r="8" spans="1:15" ht="11.1" customHeight="1" x14ac:dyDescent="0.2">
      <c r="A8" s="15">
        <v>2</v>
      </c>
      <c r="B8" s="82">
        <v>2.0799999999999999E-4</v>
      </c>
      <c r="C8" s="78">
        <v>99720</v>
      </c>
      <c r="D8" s="83">
        <v>21</v>
      </c>
      <c r="E8" s="78">
        <v>99710</v>
      </c>
      <c r="F8" s="80">
        <v>7917113</v>
      </c>
      <c r="G8" s="84">
        <v>79.39</v>
      </c>
      <c r="I8" s="15">
        <v>52</v>
      </c>
      <c r="J8" s="82">
        <v>3.326E-3</v>
      </c>
      <c r="K8" s="80">
        <v>96263</v>
      </c>
      <c r="L8" s="80">
        <v>320</v>
      </c>
      <c r="M8" s="80">
        <v>96103</v>
      </c>
      <c r="N8" s="80">
        <v>2973582</v>
      </c>
      <c r="O8" s="84">
        <v>30.89</v>
      </c>
    </row>
    <row r="9" spans="1:15" ht="11.1" customHeight="1" x14ac:dyDescent="0.2">
      <c r="A9" s="15">
        <v>3</v>
      </c>
      <c r="B9" s="82">
        <v>1.8799999999999999E-4</v>
      </c>
      <c r="C9" s="78">
        <v>99700</v>
      </c>
      <c r="D9" s="83">
        <v>19</v>
      </c>
      <c r="E9" s="78">
        <v>99690</v>
      </c>
      <c r="F9" s="80">
        <v>7817403</v>
      </c>
      <c r="G9" s="84">
        <v>78.41</v>
      </c>
      <c r="I9" s="15">
        <v>53</v>
      </c>
      <c r="J9" s="82">
        <v>3.7980000000000002E-3</v>
      </c>
      <c r="K9" s="80">
        <v>95943</v>
      </c>
      <c r="L9" s="80">
        <v>364</v>
      </c>
      <c r="M9" s="80">
        <v>95761</v>
      </c>
      <c r="N9" s="80">
        <v>2877479</v>
      </c>
      <c r="O9" s="84">
        <v>29.99</v>
      </c>
    </row>
    <row r="10" spans="1:15" ht="11.1" customHeight="1" x14ac:dyDescent="0.2">
      <c r="A10" s="15">
        <v>4</v>
      </c>
      <c r="B10" s="82">
        <v>1.3100000000000001E-4</v>
      </c>
      <c r="C10" s="78">
        <v>99681</v>
      </c>
      <c r="D10" s="83">
        <v>13</v>
      </c>
      <c r="E10" s="78">
        <v>99674</v>
      </c>
      <c r="F10" s="80">
        <v>7717713</v>
      </c>
      <c r="G10" s="84">
        <v>77.42</v>
      </c>
      <c r="I10" s="15">
        <v>54</v>
      </c>
      <c r="J10" s="82">
        <v>4.0699999999999998E-3</v>
      </c>
      <c r="K10" s="80">
        <v>95578</v>
      </c>
      <c r="L10" s="80">
        <v>389</v>
      </c>
      <c r="M10" s="80">
        <v>95384</v>
      </c>
      <c r="N10" s="80">
        <v>2781718</v>
      </c>
      <c r="O10" s="84">
        <v>29.1</v>
      </c>
    </row>
    <row r="11" spans="1:15" ht="11.1" customHeight="1" x14ac:dyDescent="0.2">
      <c r="A11" s="15">
        <v>5</v>
      </c>
      <c r="B11" s="82">
        <v>9.1000000000000003E-5</v>
      </c>
      <c r="C11" s="78">
        <v>99668</v>
      </c>
      <c r="D11" s="83">
        <v>9</v>
      </c>
      <c r="E11" s="78">
        <v>99663</v>
      </c>
      <c r="F11" s="80">
        <v>7618038</v>
      </c>
      <c r="G11" s="84">
        <v>76.430000000000007</v>
      </c>
      <c r="I11" s="15">
        <v>55</v>
      </c>
      <c r="J11" s="82">
        <v>4.5989999999999998E-3</v>
      </c>
      <c r="K11" s="80">
        <v>95189</v>
      </c>
      <c r="L11" s="80">
        <v>438</v>
      </c>
      <c r="M11" s="80">
        <v>94971</v>
      </c>
      <c r="N11" s="80">
        <v>2686334</v>
      </c>
      <c r="O11" s="84">
        <v>28.22</v>
      </c>
    </row>
    <row r="12" spans="1:15" ht="11.1" customHeight="1" x14ac:dyDescent="0.2">
      <c r="A12" s="15">
        <v>6</v>
      </c>
      <c r="B12" s="82">
        <v>1.2E-4</v>
      </c>
      <c r="C12" s="78">
        <v>99659</v>
      </c>
      <c r="D12" s="83">
        <v>12</v>
      </c>
      <c r="E12" s="78">
        <v>99653</v>
      </c>
      <c r="F12" s="80">
        <v>7518375</v>
      </c>
      <c r="G12" s="84">
        <v>75.44</v>
      </c>
      <c r="I12" s="15">
        <v>56</v>
      </c>
      <c r="J12" s="82">
        <v>4.725E-3</v>
      </c>
      <c r="K12" s="80">
        <v>94752</v>
      </c>
      <c r="L12" s="80">
        <v>448</v>
      </c>
      <c r="M12" s="80">
        <v>94528</v>
      </c>
      <c r="N12" s="80">
        <v>2591364</v>
      </c>
      <c r="O12" s="84">
        <v>27.35</v>
      </c>
    </row>
    <row r="13" spans="1:15" ht="11.1" customHeight="1" x14ac:dyDescent="0.2">
      <c r="A13" s="15">
        <v>7</v>
      </c>
      <c r="B13" s="82">
        <v>1.05E-4</v>
      </c>
      <c r="C13" s="78">
        <v>99647</v>
      </c>
      <c r="D13" s="83">
        <v>10</v>
      </c>
      <c r="E13" s="78">
        <v>99642</v>
      </c>
      <c r="F13" s="80">
        <v>7418722</v>
      </c>
      <c r="G13" s="84">
        <v>74.45</v>
      </c>
      <c r="I13" s="15">
        <v>57</v>
      </c>
      <c r="J13" s="82">
        <v>5.254E-3</v>
      </c>
      <c r="K13" s="80">
        <v>94304</v>
      </c>
      <c r="L13" s="80">
        <v>495</v>
      </c>
      <c r="M13" s="80">
        <v>94056</v>
      </c>
      <c r="N13" s="80">
        <v>2496836</v>
      </c>
      <c r="O13" s="84">
        <v>26.48</v>
      </c>
    </row>
    <row r="14" spans="1:15" ht="11.1" customHeight="1" x14ac:dyDescent="0.2">
      <c r="A14" s="15">
        <v>8</v>
      </c>
      <c r="B14" s="82">
        <v>8.8999999999999995E-5</v>
      </c>
      <c r="C14" s="78">
        <v>99636</v>
      </c>
      <c r="D14" s="83">
        <v>9</v>
      </c>
      <c r="E14" s="78">
        <v>99632</v>
      </c>
      <c r="F14" s="80">
        <v>7319080</v>
      </c>
      <c r="G14" s="84">
        <v>73.459999999999994</v>
      </c>
      <c r="I14" s="15">
        <v>58</v>
      </c>
      <c r="J14" s="82">
        <v>5.6230000000000004E-3</v>
      </c>
      <c r="K14" s="80">
        <v>93809</v>
      </c>
      <c r="L14" s="80">
        <v>528</v>
      </c>
      <c r="M14" s="80">
        <v>93545</v>
      </c>
      <c r="N14" s="80">
        <v>2402780</v>
      </c>
      <c r="O14" s="84">
        <v>25.61</v>
      </c>
    </row>
    <row r="15" spans="1:15" ht="11.1" customHeight="1" x14ac:dyDescent="0.2">
      <c r="A15" s="15">
        <v>9</v>
      </c>
      <c r="B15" s="82">
        <v>7.3999999999999996E-5</v>
      </c>
      <c r="C15" s="78">
        <v>99627</v>
      </c>
      <c r="D15" s="83">
        <v>7</v>
      </c>
      <c r="E15" s="78">
        <v>99624</v>
      </c>
      <c r="F15" s="80">
        <v>7219449</v>
      </c>
      <c r="G15" s="84">
        <v>72.459999999999994</v>
      </c>
      <c r="I15" s="15">
        <v>59</v>
      </c>
      <c r="J15" s="82">
        <v>6.2139999999999999E-3</v>
      </c>
      <c r="K15" s="80">
        <v>93281</v>
      </c>
      <c r="L15" s="80">
        <v>580</v>
      </c>
      <c r="M15" s="80">
        <v>92991</v>
      </c>
      <c r="N15" s="80">
        <v>2309235</v>
      </c>
      <c r="O15" s="84">
        <v>24.76</v>
      </c>
    </row>
    <row r="16" spans="1:15" ht="11.1" customHeight="1" x14ac:dyDescent="0.2">
      <c r="A16" s="15">
        <v>10</v>
      </c>
      <c r="B16" s="82">
        <v>7.3999999999999996E-5</v>
      </c>
      <c r="C16" s="78">
        <v>99620</v>
      </c>
      <c r="D16" s="83">
        <v>7</v>
      </c>
      <c r="E16" s="78">
        <v>99616</v>
      </c>
      <c r="F16" s="80">
        <v>7119825</v>
      </c>
      <c r="G16" s="84">
        <v>71.47</v>
      </c>
      <c r="I16" s="15">
        <v>60</v>
      </c>
      <c r="J16" s="82">
        <v>6.7419999999999997E-3</v>
      </c>
      <c r="K16" s="80">
        <v>92701</v>
      </c>
      <c r="L16" s="80">
        <v>625</v>
      </c>
      <c r="M16" s="80">
        <v>92389</v>
      </c>
      <c r="N16" s="80">
        <v>2216244</v>
      </c>
      <c r="O16" s="84">
        <v>23.91</v>
      </c>
    </row>
    <row r="17" spans="1:15" ht="11.1" customHeight="1" x14ac:dyDescent="0.2">
      <c r="A17" s="15">
        <v>11</v>
      </c>
      <c r="B17" s="82">
        <v>8.0000000000000007E-5</v>
      </c>
      <c r="C17" s="78">
        <v>99613</v>
      </c>
      <c r="D17" s="83">
        <v>8</v>
      </c>
      <c r="E17" s="78">
        <v>99609</v>
      </c>
      <c r="F17" s="80">
        <v>7020208</v>
      </c>
      <c r="G17" s="84">
        <v>70.48</v>
      </c>
      <c r="I17" s="15">
        <v>61</v>
      </c>
      <c r="J17" s="82">
        <v>7.0540000000000004E-3</v>
      </c>
      <c r="K17" s="80">
        <v>92076</v>
      </c>
      <c r="L17" s="80">
        <v>649</v>
      </c>
      <c r="M17" s="80">
        <v>91752</v>
      </c>
      <c r="N17" s="80">
        <v>2123855</v>
      </c>
      <c r="O17" s="84">
        <v>23.07</v>
      </c>
    </row>
    <row r="18" spans="1:15" ht="11.1" customHeight="1" x14ac:dyDescent="0.2">
      <c r="A18" s="15">
        <v>12</v>
      </c>
      <c r="B18" s="82">
        <v>6.4999999999999994E-5</v>
      </c>
      <c r="C18" s="78">
        <v>99605</v>
      </c>
      <c r="D18" s="83">
        <v>6</v>
      </c>
      <c r="E18" s="78">
        <v>99601</v>
      </c>
      <c r="F18" s="80">
        <v>6920600</v>
      </c>
      <c r="G18" s="84">
        <v>69.48</v>
      </c>
      <c r="I18" s="15">
        <v>62</v>
      </c>
      <c r="J18" s="82">
        <v>7.6709999999999999E-3</v>
      </c>
      <c r="K18" s="80">
        <v>91427</v>
      </c>
      <c r="L18" s="80">
        <v>701</v>
      </c>
      <c r="M18" s="80">
        <v>91076</v>
      </c>
      <c r="N18" s="80">
        <v>2032103</v>
      </c>
      <c r="O18" s="84">
        <v>22.23</v>
      </c>
    </row>
    <row r="19" spans="1:15" ht="11.1" customHeight="1" x14ac:dyDescent="0.2">
      <c r="A19" s="15">
        <v>13</v>
      </c>
      <c r="B19" s="82">
        <v>1.55E-4</v>
      </c>
      <c r="C19" s="78">
        <v>99598</v>
      </c>
      <c r="D19" s="83">
        <v>15</v>
      </c>
      <c r="E19" s="78">
        <v>99591</v>
      </c>
      <c r="F19" s="80">
        <v>6820998</v>
      </c>
      <c r="G19" s="84">
        <v>68.489999999999995</v>
      </c>
      <c r="I19" s="15">
        <v>63</v>
      </c>
      <c r="J19" s="82">
        <v>8.4939999999999998E-3</v>
      </c>
      <c r="K19" s="80">
        <v>90726</v>
      </c>
      <c r="L19" s="80">
        <v>771</v>
      </c>
      <c r="M19" s="80">
        <v>90340</v>
      </c>
      <c r="N19" s="80">
        <v>1941027</v>
      </c>
      <c r="O19" s="84">
        <v>21.39</v>
      </c>
    </row>
    <row r="20" spans="1:15" ht="11.1" customHeight="1" x14ac:dyDescent="0.2">
      <c r="A20" s="15">
        <v>14</v>
      </c>
      <c r="B20" s="82">
        <v>1.1900000000000001E-4</v>
      </c>
      <c r="C20" s="78">
        <v>99583</v>
      </c>
      <c r="D20" s="83">
        <v>12</v>
      </c>
      <c r="E20" s="78">
        <v>99577</v>
      </c>
      <c r="F20" s="80">
        <v>6721408</v>
      </c>
      <c r="G20" s="84">
        <v>67.5</v>
      </c>
      <c r="I20" s="15">
        <v>64</v>
      </c>
      <c r="J20" s="82">
        <v>8.8079999999999999E-3</v>
      </c>
      <c r="K20" s="80">
        <v>89955</v>
      </c>
      <c r="L20" s="80">
        <v>792</v>
      </c>
      <c r="M20" s="80">
        <v>89559</v>
      </c>
      <c r="N20" s="80">
        <v>1850687</v>
      </c>
      <c r="O20" s="84">
        <v>20.57</v>
      </c>
    </row>
    <row r="21" spans="1:15" ht="11.1" customHeight="1" x14ac:dyDescent="0.2">
      <c r="A21" s="15">
        <v>15</v>
      </c>
      <c r="B21" s="82">
        <v>1.9799999999999999E-4</v>
      </c>
      <c r="C21" s="78">
        <v>99571</v>
      </c>
      <c r="D21" s="83">
        <v>20</v>
      </c>
      <c r="E21" s="78">
        <v>99561</v>
      </c>
      <c r="F21" s="80">
        <v>6621831</v>
      </c>
      <c r="G21" s="84">
        <v>66.5</v>
      </c>
      <c r="I21" s="15">
        <v>65</v>
      </c>
      <c r="J21" s="82">
        <v>9.639E-3</v>
      </c>
      <c r="K21" s="80">
        <v>89163</v>
      </c>
      <c r="L21" s="80">
        <v>859</v>
      </c>
      <c r="M21" s="80">
        <v>88733</v>
      </c>
      <c r="N21" s="80">
        <v>1761128</v>
      </c>
      <c r="O21" s="84">
        <v>19.75</v>
      </c>
    </row>
    <row r="22" spans="1:15" ht="11.1" customHeight="1" x14ac:dyDescent="0.2">
      <c r="A22" s="15">
        <v>16</v>
      </c>
      <c r="B22" s="82">
        <v>1.6799999999999999E-4</v>
      </c>
      <c r="C22" s="78">
        <v>99551</v>
      </c>
      <c r="D22" s="83">
        <v>17</v>
      </c>
      <c r="E22" s="78">
        <v>99543</v>
      </c>
      <c r="F22" s="80">
        <v>6522270</v>
      </c>
      <c r="G22" s="84">
        <v>65.52</v>
      </c>
      <c r="I22" s="15">
        <v>66</v>
      </c>
      <c r="J22" s="82">
        <v>1.0891E-2</v>
      </c>
      <c r="K22" s="80">
        <v>88303</v>
      </c>
      <c r="L22" s="80">
        <v>962</v>
      </c>
      <c r="M22" s="80">
        <v>87822</v>
      </c>
      <c r="N22" s="80">
        <v>1672395</v>
      </c>
      <c r="O22" s="84">
        <v>18.940000000000001</v>
      </c>
    </row>
    <row r="23" spans="1:15" ht="11.1" customHeight="1" x14ac:dyDescent="0.2">
      <c r="A23" s="15">
        <v>17</v>
      </c>
      <c r="B23" s="82">
        <v>2.3699999999999999E-4</v>
      </c>
      <c r="C23" s="78">
        <v>99535</v>
      </c>
      <c r="D23" s="83">
        <v>24</v>
      </c>
      <c r="E23" s="78">
        <v>99523</v>
      </c>
      <c r="F23" s="80">
        <v>6422727</v>
      </c>
      <c r="G23" s="84">
        <v>64.53</v>
      </c>
      <c r="I23" s="15">
        <v>67</v>
      </c>
      <c r="J23" s="82">
        <v>1.1313E-2</v>
      </c>
      <c r="K23" s="80">
        <v>87341</v>
      </c>
      <c r="L23" s="80">
        <v>988</v>
      </c>
      <c r="M23" s="80">
        <v>86847</v>
      </c>
      <c r="N23" s="80">
        <v>1584573</v>
      </c>
      <c r="O23" s="84">
        <v>18.14</v>
      </c>
    </row>
    <row r="24" spans="1:15" ht="11.1" customHeight="1" x14ac:dyDescent="0.2">
      <c r="A24" s="15">
        <v>18</v>
      </c>
      <c r="B24" s="82">
        <v>3.5799999999999997E-4</v>
      </c>
      <c r="C24" s="78">
        <v>99511</v>
      </c>
      <c r="D24" s="83">
        <v>36</v>
      </c>
      <c r="E24" s="78">
        <v>99493</v>
      </c>
      <c r="F24" s="80">
        <v>6323204</v>
      </c>
      <c r="G24" s="84">
        <v>63.54</v>
      </c>
      <c r="I24" s="15">
        <v>68</v>
      </c>
      <c r="J24" s="82">
        <v>1.2173E-2</v>
      </c>
      <c r="K24" s="80">
        <v>86353</v>
      </c>
      <c r="L24" s="80">
        <v>1051</v>
      </c>
      <c r="M24" s="80">
        <v>85828</v>
      </c>
      <c r="N24" s="80">
        <v>1497726</v>
      </c>
      <c r="O24" s="84">
        <v>17.34</v>
      </c>
    </row>
    <row r="25" spans="1:15" ht="11.1" customHeight="1" x14ac:dyDescent="0.2">
      <c r="A25" s="15">
        <v>19</v>
      </c>
      <c r="B25" s="82">
        <v>3.4200000000000002E-4</v>
      </c>
      <c r="C25" s="78">
        <v>99475</v>
      </c>
      <c r="D25" s="83">
        <v>34</v>
      </c>
      <c r="E25" s="78">
        <v>99458</v>
      </c>
      <c r="F25" s="80">
        <v>6223711</v>
      </c>
      <c r="G25" s="84">
        <v>62.57</v>
      </c>
      <c r="I25" s="15">
        <v>69</v>
      </c>
      <c r="J25" s="82">
        <v>1.3044999999999999E-2</v>
      </c>
      <c r="K25" s="80">
        <v>85302</v>
      </c>
      <c r="L25" s="80">
        <v>1113</v>
      </c>
      <c r="M25" s="80">
        <v>84746</v>
      </c>
      <c r="N25" s="80">
        <v>1411898</v>
      </c>
      <c r="O25" s="84">
        <v>16.55</v>
      </c>
    </row>
    <row r="26" spans="1:15" ht="11.1" customHeight="1" x14ac:dyDescent="0.2">
      <c r="A26" s="15">
        <v>20</v>
      </c>
      <c r="B26" s="82">
        <v>3.8200000000000002E-4</v>
      </c>
      <c r="C26" s="78">
        <v>99441</v>
      </c>
      <c r="D26" s="83">
        <v>38</v>
      </c>
      <c r="E26" s="78">
        <v>99422</v>
      </c>
      <c r="F26" s="80">
        <v>6124252</v>
      </c>
      <c r="G26" s="84">
        <v>61.59</v>
      </c>
      <c r="I26" s="15">
        <v>70</v>
      </c>
      <c r="J26" s="82">
        <v>1.4215E-2</v>
      </c>
      <c r="K26" s="80">
        <v>84189</v>
      </c>
      <c r="L26" s="80">
        <v>1197</v>
      </c>
      <c r="M26" s="80">
        <v>83591</v>
      </c>
      <c r="N26" s="80">
        <v>1327152</v>
      </c>
      <c r="O26" s="84">
        <v>15.76</v>
      </c>
    </row>
    <row r="27" spans="1:15" ht="11.1" customHeight="1" x14ac:dyDescent="0.2">
      <c r="A27" s="15">
        <v>21</v>
      </c>
      <c r="B27" s="82">
        <v>3.4600000000000001E-4</v>
      </c>
      <c r="C27" s="78">
        <v>99403</v>
      </c>
      <c r="D27" s="83">
        <v>34</v>
      </c>
      <c r="E27" s="78">
        <v>99386</v>
      </c>
      <c r="F27" s="80">
        <v>6024830</v>
      </c>
      <c r="G27" s="84">
        <v>60.61</v>
      </c>
      <c r="I27" s="15">
        <v>71</v>
      </c>
      <c r="J27" s="82">
        <v>1.4394000000000001E-2</v>
      </c>
      <c r="K27" s="80">
        <v>82993</v>
      </c>
      <c r="L27" s="80">
        <v>1195</v>
      </c>
      <c r="M27" s="80">
        <v>82395</v>
      </c>
      <c r="N27" s="80">
        <v>1243561</v>
      </c>
      <c r="O27" s="84">
        <v>14.98</v>
      </c>
    </row>
    <row r="28" spans="1:15" ht="11.1" customHeight="1" x14ac:dyDescent="0.2">
      <c r="A28" s="15">
        <v>22</v>
      </c>
      <c r="B28" s="82">
        <v>3.6200000000000002E-4</v>
      </c>
      <c r="C28" s="78">
        <v>99369</v>
      </c>
      <c r="D28" s="83">
        <v>36</v>
      </c>
      <c r="E28" s="78">
        <v>99351</v>
      </c>
      <c r="F28" s="80">
        <v>5925443</v>
      </c>
      <c r="G28" s="84">
        <v>59.63</v>
      </c>
      <c r="I28" s="15">
        <v>72</v>
      </c>
      <c r="J28" s="82">
        <v>1.6140999999999999E-2</v>
      </c>
      <c r="K28" s="80">
        <v>81798</v>
      </c>
      <c r="L28" s="80">
        <v>1320</v>
      </c>
      <c r="M28" s="80">
        <v>81138</v>
      </c>
      <c r="N28" s="80">
        <v>1161165</v>
      </c>
      <c r="O28" s="84">
        <v>14.2</v>
      </c>
    </row>
    <row r="29" spans="1:15" ht="11.1" customHeight="1" x14ac:dyDescent="0.2">
      <c r="A29" s="15">
        <v>23</v>
      </c>
      <c r="B29" s="82">
        <v>3.7199999999999999E-4</v>
      </c>
      <c r="C29" s="78">
        <v>99333</v>
      </c>
      <c r="D29" s="83">
        <v>37</v>
      </c>
      <c r="E29" s="78">
        <v>99315</v>
      </c>
      <c r="F29" s="80">
        <v>5826092</v>
      </c>
      <c r="G29" s="84">
        <v>58.65</v>
      </c>
      <c r="I29" s="15">
        <v>73</v>
      </c>
      <c r="J29" s="82">
        <v>1.772E-2</v>
      </c>
      <c r="K29" s="80">
        <v>80478</v>
      </c>
      <c r="L29" s="80">
        <v>1426</v>
      </c>
      <c r="M29" s="80">
        <v>79765</v>
      </c>
      <c r="N29" s="80">
        <v>1080027</v>
      </c>
      <c r="O29" s="84">
        <v>13.42</v>
      </c>
    </row>
    <row r="30" spans="1:15" ht="11.1" customHeight="1" x14ac:dyDescent="0.2">
      <c r="A30" s="15">
        <v>24</v>
      </c>
      <c r="B30" s="82">
        <v>4.1100000000000002E-4</v>
      </c>
      <c r="C30" s="78">
        <v>99296</v>
      </c>
      <c r="D30" s="83">
        <v>41</v>
      </c>
      <c r="E30" s="78">
        <v>99276</v>
      </c>
      <c r="F30" s="80">
        <v>5726778</v>
      </c>
      <c r="G30" s="84">
        <v>57.67</v>
      </c>
      <c r="I30" s="15">
        <v>74</v>
      </c>
      <c r="J30" s="82">
        <v>1.9792000000000001E-2</v>
      </c>
      <c r="K30" s="80">
        <v>79052</v>
      </c>
      <c r="L30" s="80">
        <v>1565</v>
      </c>
      <c r="M30" s="80">
        <v>78270</v>
      </c>
      <c r="N30" s="80">
        <v>1000263</v>
      </c>
      <c r="O30" s="84">
        <v>12.65</v>
      </c>
    </row>
    <row r="31" spans="1:15" ht="11.1" customHeight="1" x14ac:dyDescent="0.2">
      <c r="A31" s="15">
        <v>25</v>
      </c>
      <c r="B31" s="82">
        <v>3.3700000000000001E-4</v>
      </c>
      <c r="C31" s="78">
        <v>99255</v>
      </c>
      <c r="D31" s="83">
        <v>33</v>
      </c>
      <c r="E31" s="78">
        <v>99239</v>
      </c>
      <c r="F31" s="80">
        <v>5627502</v>
      </c>
      <c r="G31" s="84">
        <v>56.7</v>
      </c>
      <c r="I31" s="15">
        <v>75</v>
      </c>
      <c r="J31" s="82">
        <v>2.2478999999999999E-2</v>
      </c>
      <c r="K31" s="80">
        <v>77487</v>
      </c>
      <c r="L31" s="80">
        <v>1742</v>
      </c>
      <c r="M31" s="80">
        <v>76616</v>
      </c>
      <c r="N31" s="80">
        <v>921993</v>
      </c>
      <c r="O31" s="84">
        <v>11.9</v>
      </c>
    </row>
    <row r="32" spans="1:15" ht="11.1" customHeight="1" x14ac:dyDescent="0.2">
      <c r="A32" s="15">
        <v>26</v>
      </c>
      <c r="B32" s="82">
        <v>4.4200000000000001E-4</v>
      </c>
      <c r="C32" s="78">
        <v>99222</v>
      </c>
      <c r="D32" s="83">
        <v>44</v>
      </c>
      <c r="E32" s="78">
        <v>99200</v>
      </c>
      <c r="F32" s="80">
        <v>5528263</v>
      </c>
      <c r="G32" s="84">
        <v>55.72</v>
      </c>
      <c r="I32" s="15">
        <v>76</v>
      </c>
      <c r="J32" s="82">
        <v>2.3951E-2</v>
      </c>
      <c r="K32" s="80">
        <v>75745</v>
      </c>
      <c r="L32" s="80">
        <v>1814</v>
      </c>
      <c r="M32" s="80">
        <v>74838</v>
      </c>
      <c r="N32" s="80">
        <v>845377</v>
      </c>
      <c r="O32" s="84">
        <v>11.16</v>
      </c>
    </row>
    <row r="33" spans="1:15" ht="11.1" customHeight="1" x14ac:dyDescent="0.2">
      <c r="A33" s="15">
        <v>27</v>
      </c>
      <c r="B33" s="82">
        <v>4.37E-4</v>
      </c>
      <c r="C33" s="78">
        <v>99178</v>
      </c>
      <c r="D33" s="83">
        <v>43</v>
      </c>
      <c r="E33" s="78">
        <v>99156</v>
      </c>
      <c r="F33" s="80">
        <v>5429063</v>
      </c>
      <c r="G33" s="84">
        <v>54.74</v>
      </c>
      <c r="I33" s="15">
        <v>77</v>
      </c>
      <c r="J33" s="82">
        <v>2.7796000000000001E-2</v>
      </c>
      <c r="K33" s="80">
        <v>73931</v>
      </c>
      <c r="L33" s="80">
        <v>2055</v>
      </c>
      <c r="M33" s="80">
        <v>72904</v>
      </c>
      <c r="N33" s="80">
        <v>770538</v>
      </c>
      <c r="O33" s="84">
        <v>10.42</v>
      </c>
    </row>
    <row r="34" spans="1:15" ht="11.1" customHeight="1" x14ac:dyDescent="0.2">
      <c r="A34" s="15">
        <v>28</v>
      </c>
      <c r="B34" s="82">
        <v>3.7500000000000001E-4</v>
      </c>
      <c r="C34" s="78">
        <v>99135</v>
      </c>
      <c r="D34" s="83">
        <v>37</v>
      </c>
      <c r="E34" s="78">
        <v>99116</v>
      </c>
      <c r="F34" s="80">
        <v>5329907</v>
      </c>
      <c r="G34" s="84">
        <v>53.76</v>
      </c>
      <c r="I34" s="15">
        <v>78</v>
      </c>
      <c r="J34" s="82">
        <v>3.2467000000000003E-2</v>
      </c>
      <c r="K34" s="80">
        <v>71876</v>
      </c>
      <c r="L34" s="80">
        <v>2334</v>
      </c>
      <c r="M34" s="80">
        <v>70709</v>
      </c>
      <c r="N34" s="80">
        <v>697635</v>
      </c>
      <c r="O34" s="84">
        <v>9.7100000000000009</v>
      </c>
    </row>
    <row r="35" spans="1:15" ht="11.1" customHeight="1" x14ac:dyDescent="0.2">
      <c r="A35" s="15">
        <v>29</v>
      </c>
      <c r="B35" s="82">
        <v>4.0299999999999998E-4</v>
      </c>
      <c r="C35" s="78">
        <v>99097</v>
      </c>
      <c r="D35" s="83">
        <v>40</v>
      </c>
      <c r="E35" s="78">
        <v>99078</v>
      </c>
      <c r="F35" s="80">
        <v>5230791</v>
      </c>
      <c r="G35" s="84">
        <v>52.78</v>
      </c>
      <c r="I35" s="15">
        <v>79</v>
      </c>
      <c r="J35" s="82">
        <v>3.6492999999999998E-2</v>
      </c>
      <c r="K35" s="80">
        <v>69543</v>
      </c>
      <c r="L35" s="80">
        <v>2538</v>
      </c>
      <c r="M35" s="80">
        <v>68274</v>
      </c>
      <c r="N35" s="80">
        <v>626925</v>
      </c>
      <c r="O35" s="84">
        <v>9.01</v>
      </c>
    </row>
    <row r="36" spans="1:15" ht="11.1" customHeight="1" x14ac:dyDescent="0.2">
      <c r="A36" s="15">
        <v>30</v>
      </c>
      <c r="B36" s="82">
        <v>4.7800000000000002E-4</v>
      </c>
      <c r="C36" s="78">
        <v>99058</v>
      </c>
      <c r="D36" s="83">
        <v>47</v>
      </c>
      <c r="E36" s="78">
        <v>99034</v>
      </c>
      <c r="F36" s="80">
        <v>5131714</v>
      </c>
      <c r="G36" s="84">
        <v>51.81</v>
      </c>
      <c r="I36" s="15">
        <v>80</v>
      </c>
      <c r="J36" s="82">
        <v>4.0719999999999999E-2</v>
      </c>
      <c r="K36" s="80">
        <v>67005</v>
      </c>
      <c r="L36" s="80">
        <v>2728</v>
      </c>
      <c r="M36" s="80">
        <v>65640</v>
      </c>
      <c r="N36" s="80">
        <v>558652</v>
      </c>
      <c r="O36" s="84">
        <v>8.34</v>
      </c>
    </row>
    <row r="37" spans="1:15" ht="11.1" customHeight="1" x14ac:dyDescent="0.2">
      <c r="A37" s="15">
        <v>31</v>
      </c>
      <c r="B37" s="82">
        <v>5.1400000000000003E-4</v>
      </c>
      <c r="C37" s="78">
        <v>99010</v>
      </c>
      <c r="D37" s="83">
        <v>51</v>
      </c>
      <c r="E37" s="78">
        <v>98985</v>
      </c>
      <c r="F37" s="80">
        <v>5032680</v>
      </c>
      <c r="G37" s="84">
        <v>50.83</v>
      </c>
      <c r="I37" s="15">
        <v>81</v>
      </c>
      <c r="J37" s="82">
        <v>4.6421999999999998E-2</v>
      </c>
      <c r="K37" s="80">
        <v>64276</v>
      </c>
      <c r="L37" s="80">
        <v>2984</v>
      </c>
      <c r="M37" s="80">
        <v>62784</v>
      </c>
      <c r="N37" s="80">
        <v>493011</v>
      </c>
      <c r="O37" s="84">
        <v>7.67</v>
      </c>
    </row>
    <row r="38" spans="1:15" ht="11.1" customHeight="1" x14ac:dyDescent="0.2">
      <c r="A38" s="15">
        <v>32</v>
      </c>
      <c r="B38" s="82">
        <v>5.6999999999999998E-4</v>
      </c>
      <c r="C38" s="78">
        <v>98959</v>
      </c>
      <c r="D38" s="83">
        <v>56</v>
      </c>
      <c r="E38" s="78">
        <v>98931</v>
      </c>
      <c r="F38" s="80">
        <v>4933695</v>
      </c>
      <c r="G38" s="84">
        <v>49.86</v>
      </c>
      <c r="I38" s="15">
        <v>82</v>
      </c>
      <c r="J38" s="82">
        <v>5.2807E-2</v>
      </c>
      <c r="K38" s="80">
        <v>61292</v>
      </c>
      <c r="L38" s="80">
        <v>3237</v>
      </c>
      <c r="M38" s="80">
        <v>59674</v>
      </c>
      <c r="N38" s="80">
        <v>430227</v>
      </c>
      <c r="O38" s="84">
        <v>7.02</v>
      </c>
    </row>
    <row r="39" spans="1:15" ht="11.1" customHeight="1" x14ac:dyDescent="0.2">
      <c r="A39" s="15">
        <v>33</v>
      </c>
      <c r="B39" s="82">
        <v>6.5600000000000001E-4</v>
      </c>
      <c r="C39" s="78">
        <v>98903</v>
      </c>
      <c r="D39" s="83">
        <v>65</v>
      </c>
      <c r="E39" s="78">
        <v>98870</v>
      </c>
      <c r="F39" s="80">
        <v>4834764</v>
      </c>
      <c r="G39" s="84">
        <v>48.88</v>
      </c>
      <c r="I39" s="15">
        <v>83</v>
      </c>
      <c r="J39" s="82">
        <v>6.3773999999999997E-2</v>
      </c>
      <c r="K39" s="80">
        <v>58056</v>
      </c>
      <c r="L39" s="80">
        <v>3702</v>
      </c>
      <c r="M39" s="80">
        <v>56205</v>
      </c>
      <c r="N39" s="80">
        <v>370553</v>
      </c>
      <c r="O39" s="84">
        <v>6.38</v>
      </c>
    </row>
    <row r="40" spans="1:15" ht="11.1" customHeight="1" x14ac:dyDescent="0.2">
      <c r="A40" s="15">
        <v>34</v>
      </c>
      <c r="B40" s="82">
        <v>6.0499999999999996E-4</v>
      </c>
      <c r="C40" s="78">
        <v>98838</v>
      </c>
      <c r="D40" s="83">
        <v>60</v>
      </c>
      <c r="E40" s="78">
        <v>98808</v>
      </c>
      <c r="F40" s="80">
        <v>4735893</v>
      </c>
      <c r="G40" s="84">
        <v>47.92</v>
      </c>
      <c r="I40" s="15">
        <v>84</v>
      </c>
      <c r="J40" s="82">
        <v>7.7882000000000007E-2</v>
      </c>
      <c r="K40" s="80">
        <v>54353</v>
      </c>
      <c r="L40" s="80">
        <v>4233</v>
      </c>
      <c r="M40" s="80">
        <v>52237</v>
      </c>
      <c r="N40" s="80">
        <v>314348</v>
      </c>
      <c r="O40" s="84">
        <v>5.78</v>
      </c>
    </row>
    <row r="41" spans="1:15" ht="11.1" customHeight="1" x14ac:dyDescent="0.2">
      <c r="A41" s="15">
        <v>35</v>
      </c>
      <c r="B41" s="82">
        <v>5.9400000000000002E-4</v>
      </c>
      <c r="C41" s="78">
        <v>98778</v>
      </c>
      <c r="D41" s="83">
        <v>59</v>
      </c>
      <c r="E41" s="78">
        <v>98749</v>
      </c>
      <c r="F41" s="80">
        <v>4637085</v>
      </c>
      <c r="G41" s="84">
        <v>46.94</v>
      </c>
      <c r="I41" s="15">
        <v>85</v>
      </c>
      <c r="J41" s="82">
        <v>9.7101999999999994E-2</v>
      </c>
      <c r="K41" s="80">
        <v>50120</v>
      </c>
      <c r="L41" s="80">
        <v>4867</v>
      </c>
      <c r="M41" s="80">
        <v>47687</v>
      </c>
      <c r="N41" s="80">
        <v>262111</v>
      </c>
      <c r="O41" s="84">
        <v>5.23</v>
      </c>
    </row>
    <row r="42" spans="1:15" ht="11.1" customHeight="1" x14ac:dyDescent="0.2">
      <c r="A42" s="15">
        <v>36</v>
      </c>
      <c r="B42" s="82">
        <v>7.0500000000000001E-4</v>
      </c>
      <c r="C42" s="78">
        <v>98720</v>
      </c>
      <c r="D42" s="83">
        <v>70</v>
      </c>
      <c r="E42" s="78">
        <v>98685</v>
      </c>
      <c r="F42" s="80">
        <v>4538336</v>
      </c>
      <c r="G42" s="84">
        <v>45.97</v>
      </c>
      <c r="I42" s="15">
        <v>86</v>
      </c>
      <c r="J42" s="82">
        <v>0.11511399999999999</v>
      </c>
      <c r="K42" s="80">
        <v>45253</v>
      </c>
      <c r="L42" s="80">
        <v>5209</v>
      </c>
      <c r="M42" s="80">
        <v>42649</v>
      </c>
      <c r="N42" s="80">
        <v>214425</v>
      </c>
      <c r="O42" s="84">
        <v>4.74</v>
      </c>
    </row>
    <row r="43" spans="1:15" ht="11.1" customHeight="1" x14ac:dyDescent="0.2">
      <c r="A43" s="15">
        <v>37</v>
      </c>
      <c r="B43" s="82">
        <v>8.5300000000000003E-4</v>
      </c>
      <c r="C43" s="78">
        <v>98650</v>
      </c>
      <c r="D43" s="83">
        <v>84</v>
      </c>
      <c r="E43" s="78">
        <v>98608</v>
      </c>
      <c r="F43" s="80">
        <v>4439651</v>
      </c>
      <c r="G43" s="84">
        <v>45</v>
      </c>
      <c r="I43" s="15">
        <v>87</v>
      </c>
      <c r="J43" s="82">
        <v>0.13525000000000001</v>
      </c>
      <c r="K43" s="80">
        <v>40044</v>
      </c>
      <c r="L43" s="80">
        <v>5416</v>
      </c>
      <c r="M43" s="80">
        <v>37336</v>
      </c>
      <c r="N43" s="80">
        <v>171776</v>
      </c>
      <c r="O43" s="84">
        <v>4.29</v>
      </c>
    </row>
    <row r="44" spans="1:15" ht="11.1" customHeight="1" x14ac:dyDescent="0.2">
      <c r="A44" s="15">
        <v>38</v>
      </c>
      <c r="B44" s="82">
        <v>8.7000000000000001E-4</v>
      </c>
      <c r="C44" s="78">
        <v>98566</v>
      </c>
      <c r="D44" s="83">
        <v>86</v>
      </c>
      <c r="E44" s="78">
        <v>98523</v>
      </c>
      <c r="F44" s="80">
        <v>4341044</v>
      </c>
      <c r="G44" s="84">
        <v>44.04</v>
      </c>
      <c r="I44" s="15">
        <v>88</v>
      </c>
      <c r="J44" s="82">
        <v>0.156559</v>
      </c>
      <c r="K44" s="80">
        <v>34628</v>
      </c>
      <c r="L44" s="80">
        <v>5421</v>
      </c>
      <c r="M44" s="80">
        <v>31917</v>
      </c>
      <c r="N44" s="80">
        <v>134440</v>
      </c>
      <c r="O44" s="84">
        <v>3.88</v>
      </c>
    </row>
    <row r="45" spans="1:15" ht="11.1" customHeight="1" x14ac:dyDescent="0.2">
      <c r="A45" s="15">
        <v>39</v>
      </c>
      <c r="B45" s="82">
        <v>8.5899999999999995E-4</v>
      </c>
      <c r="C45" s="78">
        <v>98480</v>
      </c>
      <c r="D45" s="83">
        <v>85</v>
      </c>
      <c r="E45" s="78">
        <v>98438</v>
      </c>
      <c r="F45" s="80">
        <v>4242521</v>
      </c>
      <c r="G45" s="84">
        <v>43.08</v>
      </c>
      <c r="I45" s="15">
        <v>89</v>
      </c>
      <c r="J45" s="82">
        <v>0.17981800000000001</v>
      </c>
      <c r="K45" s="80">
        <v>29207</v>
      </c>
      <c r="L45" s="80">
        <v>5252</v>
      </c>
      <c r="M45" s="80">
        <v>26581</v>
      </c>
      <c r="N45" s="80">
        <v>102522</v>
      </c>
      <c r="O45" s="84">
        <v>3.51</v>
      </c>
    </row>
    <row r="46" spans="1:15" ht="11.1" customHeight="1" x14ac:dyDescent="0.2">
      <c r="A46" s="15">
        <v>40</v>
      </c>
      <c r="B46" s="82">
        <v>9.9500000000000001E-4</v>
      </c>
      <c r="C46" s="78">
        <v>98395</v>
      </c>
      <c r="D46" s="83">
        <v>98</v>
      </c>
      <c r="E46" s="78">
        <v>98347</v>
      </c>
      <c r="F46" s="80">
        <v>4144083</v>
      </c>
      <c r="G46" s="84">
        <v>42.12</v>
      </c>
      <c r="I46" s="15">
        <v>90</v>
      </c>
      <c r="J46" s="82">
        <v>0.20741799999999999</v>
      </c>
      <c r="K46" s="80">
        <v>23955</v>
      </c>
      <c r="L46" s="80">
        <v>4969</v>
      </c>
      <c r="M46" s="80">
        <v>21471</v>
      </c>
      <c r="N46" s="80">
        <v>75941</v>
      </c>
      <c r="O46" s="84">
        <v>3.17</v>
      </c>
    </row>
    <row r="47" spans="1:15" ht="11.1" customHeight="1" x14ac:dyDescent="0.2">
      <c r="A47" s="15">
        <v>41</v>
      </c>
      <c r="B47" s="82">
        <v>1.0579999999999999E-3</v>
      </c>
      <c r="C47" s="78">
        <v>98298</v>
      </c>
      <c r="D47" s="83">
        <v>104</v>
      </c>
      <c r="E47" s="78">
        <v>98246</v>
      </c>
      <c r="F47" s="80">
        <v>4045736</v>
      </c>
      <c r="G47" s="84">
        <v>41.16</v>
      </c>
      <c r="I47" s="15">
        <v>91</v>
      </c>
      <c r="J47" s="82">
        <v>0.23464199999999999</v>
      </c>
      <c r="K47" s="80">
        <v>18986</v>
      </c>
      <c r="L47" s="80">
        <v>4455</v>
      </c>
      <c r="M47" s="80">
        <v>16759</v>
      </c>
      <c r="N47" s="80">
        <v>54471</v>
      </c>
      <c r="O47" s="84">
        <v>2.87</v>
      </c>
    </row>
    <row r="48" spans="1:15" ht="11.1" customHeight="1" x14ac:dyDescent="0.2">
      <c r="A48" s="15">
        <v>42</v>
      </c>
      <c r="B48" s="82">
        <v>1.2030000000000001E-3</v>
      </c>
      <c r="C48" s="78">
        <v>98194</v>
      </c>
      <c r="D48" s="83">
        <v>118</v>
      </c>
      <c r="E48" s="78">
        <v>98135</v>
      </c>
      <c r="F48" s="80">
        <v>3947491</v>
      </c>
      <c r="G48" s="84">
        <v>40.200000000000003</v>
      </c>
      <c r="I48" s="15">
        <v>92</v>
      </c>
      <c r="J48" s="82">
        <v>0.26410699999999998</v>
      </c>
      <c r="K48" s="80">
        <v>14531</v>
      </c>
      <c r="L48" s="80">
        <v>3838</v>
      </c>
      <c r="M48" s="80">
        <v>12612</v>
      </c>
      <c r="N48" s="80">
        <v>37712</v>
      </c>
      <c r="O48" s="84">
        <v>2.6</v>
      </c>
    </row>
    <row r="49" spans="1:15" ht="11.1" customHeight="1" x14ac:dyDescent="0.2">
      <c r="A49" s="15">
        <v>43</v>
      </c>
      <c r="B49" s="82">
        <v>1.2509999999999999E-3</v>
      </c>
      <c r="C49" s="78">
        <v>98075</v>
      </c>
      <c r="D49" s="83">
        <v>123</v>
      </c>
      <c r="E49" s="78">
        <v>98014</v>
      </c>
      <c r="F49" s="80">
        <v>3849356</v>
      </c>
      <c r="G49" s="84">
        <v>39.25</v>
      </c>
      <c r="I49" s="15">
        <v>93</v>
      </c>
      <c r="J49" s="82">
        <v>0.29577900000000001</v>
      </c>
      <c r="K49" s="80">
        <v>10693</v>
      </c>
      <c r="L49" s="80">
        <v>3163</v>
      </c>
      <c r="M49" s="80">
        <v>9112</v>
      </c>
      <c r="N49" s="80">
        <v>25100</v>
      </c>
      <c r="O49" s="84">
        <v>2.35</v>
      </c>
    </row>
    <row r="50" spans="1:15" ht="11.1" customHeight="1" x14ac:dyDescent="0.2">
      <c r="A50" s="15">
        <v>44</v>
      </c>
      <c r="B50" s="82">
        <v>1.5560000000000001E-3</v>
      </c>
      <c r="C50" s="78">
        <v>97953</v>
      </c>
      <c r="D50" s="83">
        <v>152</v>
      </c>
      <c r="E50" s="78">
        <v>97877</v>
      </c>
      <c r="F50" s="80">
        <v>3751342</v>
      </c>
      <c r="G50" s="84">
        <v>38.299999999999997</v>
      </c>
      <c r="I50" s="15">
        <v>94</v>
      </c>
      <c r="J50" s="82">
        <v>0.32958500000000002</v>
      </c>
      <c r="K50" s="80">
        <v>7531</v>
      </c>
      <c r="L50" s="80">
        <v>2482</v>
      </c>
      <c r="M50" s="80">
        <v>6290</v>
      </c>
      <c r="N50" s="80">
        <v>15988</v>
      </c>
      <c r="O50" s="84">
        <v>2.12</v>
      </c>
    </row>
    <row r="51" spans="1:15" ht="11.1" customHeight="1" x14ac:dyDescent="0.2">
      <c r="A51" s="15">
        <v>45</v>
      </c>
      <c r="B51" s="82">
        <v>1.658E-3</v>
      </c>
      <c r="C51" s="78">
        <v>97800</v>
      </c>
      <c r="D51" s="83">
        <v>162</v>
      </c>
      <c r="E51" s="78">
        <v>97719</v>
      </c>
      <c r="F51" s="80">
        <v>3653466</v>
      </c>
      <c r="G51" s="84">
        <v>37.36</v>
      </c>
      <c r="I51" s="15">
        <v>95</v>
      </c>
      <c r="J51" s="82">
        <v>0.36541200000000001</v>
      </c>
      <c r="K51" s="80">
        <v>5049</v>
      </c>
      <c r="L51" s="80">
        <v>1845</v>
      </c>
      <c r="M51" s="80">
        <v>4126</v>
      </c>
      <c r="N51" s="80">
        <v>9698</v>
      </c>
      <c r="O51" s="84">
        <v>1.92</v>
      </c>
    </row>
    <row r="52" spans="1:15" ht="11.1" customHeight="1" x14ac:dyDescent="0.2">
      <c r="A52" s="15">
        <v>46</v>
      </c>
      <c r="B52" s="82">
        <v>1.6559999999999999E-3</v>
      </c>
      <c r="C52" s="78">
        <v>97638</v>
      </c>
      <c r="D52" s="83">
        <v>162</v>
      </c>
      <c r="E52" s="78">
        <v>97557</v>
      </c>
      <c r="F52" s="80">
        <v>3555746</v>
      </c>
      <c r="G52" s="84">
        <v>36.42</v>
      </c>
      <c r="I52" s="15">
        <v>96</v>
      </c>
      <c r="J52" s="82">
        <v>0.40309800000000001</v>
      </c>
      <c r="K52" s="80">
        <v>3204</v>
      </c>
      <c r="L52" s="80">
        <v>1291</v>
      </c>
      <c r="M52" s="80">
        <v>2558</v>
      </c>
      <c r="N52" s="80">
        <v>5572</v>
      </c>
      <c r="O52" s="84">
        <v>1.74</v>
      </c>
    </row>
    <row r="53" spans="1:15" ht="11.1" customHeight="1" x14ac:dyDescent="0.2">
      <c r="A53" s="15">
        <v>47</v>
      </c>
      <c r="B53" s="82">
        <v>1.98E-3</v>
      </c>
      <c r="C53" s="78">
        <v>97476</v>
      </c>
      <c r="D53" s="83">
        <v>193</v>
      </c>
      <c r="E53" s="78">
        <v>97380</v>
      </c>
      <c r="F53" s="80">
        <v>3458189</v>
      </c>
      <c r="G53" s="84">
        <v>35.479999999999997</v>
      </c>
      <c r="I53" s="15">
        <v>97</v>
      </c>
      <c r="J53" s="82">
        <v>0.44243900000000003</v>
      </c>
      <c r="K53" s="80">
        <v>1912</v>
      </c>
      <c r="L53" s="80">
        <v>846</v>
      </c>
      <c r="M53" s="80">
        <v>1489</v>
      </c>
      <c r="N53" s="80">
        <v>3014</v>
      </c>
      <c r="O53" s="84">
        <v>1.58</v>
      </c>
    </row>
    <row r="54" spans="1:15" ht="11.1" customHeight="1" x14ac:dyDescent="0.2">
      <c r="A54" s="15">
        <v>48</v>
      </c>
      <c r="B54" s="82">
        <v>2.222E-3</v>
      </c>
      <c r="C54" s="78">
        <v>97283</v>
      </c>
      <c r="D54" s="83">
        <v>216</v>
      </c>
      <c r="E54" s="78">
        <v>97175</v>
      </c>
      <c r="F54" s="80">
        <v>3360809</v>
      </c>
      <c r="G54" s="84">
        <v>34.549999999999997</v>
      </c>
      <c r="I54" s="15">
        <v>98</v>
      </c>
      <c r="J54" s="82">
        <v>0.48318100000000003</v>
      </c>
      <c r="K54" s="80">
        <v>1066</v>
      </c>
      <c r="L54" s="80">
        <v>515</v>
      </c>
      <c r="M54" s="80">
        <v>809</v>
      </c>
      <c r="N54" s="80">
        <v>1525</v>
      </c>
      <c r="O54" s="84">
        <v>1.43</v>
      </c>
    </row>
    <row r="55" spans="1:15" ht="11.1" customHeight="1" x14ac:dyDescent="0.2">
      <c r="A55" s="15">
        <v>49</v>
      </c>
      <c r="B55" s="82">
        <v>2.4680000000000001E-3</v>
      </c>
      <c r="C55" s="78">
        <v>97067</v>
      </c>
      <c r="D55" s="83">
        <v>240</v>
      </c>
      <c r="E55" s="78">
        <v>96947</v>
      </c>
      <c r="F55" s="80">
        <v>3263634</v>
      </c>
      <c r="G55" s="84">
        <v>33.619999999999997</v>
      </c>
      <c r="I55" s="15">
        <v>99</v>
      </c>
      <c r="J55" s="82">
        <v>0.52502599999999999</v>
      </c>
      <c r="K55" s="80">
        <v>551</v>
      </c>
      <c r="L55" s="80">
        <v>289</v>
      </c>
      <c r="M55" s="80">
        <v>406</v>
      </c>
      <c r="N55" s="80">
        <v>716</v>
      </c>
      <c r="O55" s="84">
        <v>1.3</v>
      </c>
    </row>
    <row r="56" spans="1:15" ht="11.1" customHeight="1" thickBot="1" x14ac:dyDescent="0.25">
      <c r="A56" s="2"/>
      <c r="B56" s="3"/>
      <c r="C56" s="16"/>
      <c r="D56" s="3"/>
      <c r="E56" s="16"/>
      <c r="F56" s="16"/>
      <c r="G56" s="17"/>
      <c r="I56" s="18">
        <v>100</v>
      </c>
      <c r="J56" s="85">
        <v>0.56762999999999997</v>
      </c>
      <c r="K56" s="86">
        <v>262</v>
      </c>
      <c r="L56" s="86">
        <v>149</v>
      </c>
      <c r="M56" s="86">
        <v>187</v>
      </c>
      <c r="N56" s="86">
        <v>310</v>
      </c>
      <c r="O56" s="87">
        <v>1.18</v>
      </c>
    </row>
    <row r="57" spans="1:15" ht="11.1" customHeight="1" thickTop="1" x14ac:dyDescent="0.2">
      <c r="C57"/>
      <c r="G57" s="19" t="s">
        <v>14</v>
      </c>
      <c r="O57" s="19"/>
    </row>
    <row r="58" spans="1:15" x14ac:dyDescent="0.2">
      <c r="C58"/>
    </row>
    <row r="59" spans="1:15" x14ac:dyDescent="0.2">
      <c r="B59" s="21"/>
      <c r="C59"/>
      <c r="F59" s="19"/>
      <c r="H59" s="20"/>
      <c r="N59" s="19"/>
    </row>
    <row r="60" spans="1:15" x14ac:dyDescent="0.2">
      <c r="N60" s="19"/>
    </row>
    <row r="61" spans="1:15" ht="12.75" customHeight="1" x14ac:dyDescent="0.2">
      <c r="B61" s="93" t="s">
        <v>18</v>
      </c>
      <c r="C61" s="90" t="s">
        <v>15</v>
      </c>
      <c r="D61" s="90" t="s">
        <v>16</v>
      </c>
      <c r="E61" s="90" t="s">
        <v>34</v>
      </c>
      <c r="F61" s="90" t="s">
        <v>35</v>
      </c>
      <c r="G61" s="90" t="s">
        <v>36</v>
      </c>
      <c r="H61" s="96" t="s">
        <v>26</v>
      </c>
      <c r="I61" s="96" t="s">
        <v>27</v>
      </c>
      <c r="N61" s="19"/>
    </row>
    <row r="62" spans="1:15" x14ac:dyDescent="0.2">
      <c r="B62" s="94"/>
      <c r="C62" s="91"/>
      <c r="D62" s="91"/>
      <c r="E62" s="91"/>
      <c r="F62" s="91"/>
      <c r="G62" s="91"/>
      <c r="H62" s="97"/>
      <c r="I62" s="97"/>
      <c r="N62" s="19"/>
    </row>
    <row r="63" spans="1:15" x14ac:dyDescent="0.2">
      <c r="B63" s="95"/>
      <c r="C63" s="92"/>
      <c r="D63" s="92"/>
      <c r="E63" s="92"/>
      <c r="F63" s="92"/>
      <c r="G63" s="92"/>
      <c r="H63" s="97"/>
      <c r="I63" s="97"/>
      <c r="K63" s="22"/>
      <c r="M63" s="22"/>
    </row>
    <row r="64" spans="1:15" ht="15.75" x14ac:dyDescent="0.3">
      <c r="A64" s="28" t="s">
        <v>28</v>
      </c>
      <c r="B64" s="67" t="s">
        <v>17</v>
      </c>
      <c r="C64" s="67" t="s">
        <v>29</v>
      </c>
      <c r="D64" s="67" t="s">
        <v>30</v>
      </c>
      <c r="E64" s="67" t="s">
        <v>31</v>
      </c>
      <c r="F64" s="67" t="s">
        <v>32</v>
      </c>
      <c r="G64" s="67" t="s">
        <v>33</v>
      </c>
      <c r="H64" s="98"/>
      <c r="I64" s="99"/>
      <c r="K64" s="21"/>
      <c r="L64" s="21"/>
    </row>
    <row r="65" spans="1:12" x14ac:dyDescent="0.2">
      <c r="A65" s="29"/>
      <c r="B65" s="21"/>
      <c r="D65" s="30">
        <v>100000</v>
      </c>
      <c r="E65" s="21"/>
      <c r="F65" s="21"/>
      <c r="G65" s="21"/>
      <c r="H65" s="21"/>
      <c r="K65" s="21"/>
      <c r="L65" s="21"/>
    </row>
    <row r="66" spans="1:12" x14ac:dyDescent="0.2">
      <c r="A66" s="25">
        <v>0</v>
      </c>
      <c r="B66" s="23">
        <f t="shared" ref="B66:B97" si="0">D6</f>
        <v>259</v>
      </c>
      <c r="C66" s="23">
        <f>100000-B66</f>
        <v>99741</v>
      </c>
      <c r="D66" s="23">
        <f t="shared" ref="D66:D97" si="1">E6</f>
        <v>99839</v>
      </c>
      <c r="E66" s="21">
        <f t="shared" ref="E66:E97" si="2">D66/100000</f>
        <v>0.99839</v>
      </c>
      <c r="F66" s="21">
        <f>1-E66</f>
        <v>1.6100000000000003E-3</v>
      </c>
      <c r="G66" s="21">
        <f t="shared" ref="G66:G97" si="3">B66/D65</f>
        <v>2.5899999999999999E-3</v>
      </c>
      <c r="H66">
        <f>A66*B66/B66</f>
        <v>0</v>
      </c>
      <c r="I66">
        <f>SUMPRODUCT(A67:$A$166,B67:$B$166)/SUM(B67:$B$166)-A66</f>
        <v>80.853093507849195</v>
      </c>
    </row>
    <row r="67" spans="1:12" x14ac:dyDescent="0.2">
      <c r="A67" s="25">
        <v>1</v>
      </c>
      <c r="B67" s="23">
        <f t="shared" si="0"/>
        <v>21</v>
      </c>
      <c r="C67" s="23">
        <f t="shared" ref="C67:C130" si="4">100000-B67</f>
        <v>99979</v>
      </c>
      <c r="D67" s="23">
        <f t="shared" si="1"/>
        <v>99731</v>
      </c>
      <c r="E67" s="21">
        <f t="shared" si="2"/>
        <v>0.99731000000000003</v>
      </c>
      <c r="F67" s="21">
        <f t="shared" ref="F67:F130" si="5">1-E67</f>
        <v>2.6899999999999702E-3</v>
      </c>
      <c r="G67" s="21">
        <f t="shared" si="3"/>
        <v>2.1033864521880226E-4</v>
      </c>
      <c r="H67">
        <f>SUMPRODUCT(A$66:A67,B$66:B67)/SUM(B$66:B67)</f>
        <v>7.4999999999999997E-2</v>
      </c>
      <c r="I67">
        <f>SUMPRODUCT(A68:$A$166,B68:$B$166)/SUM(B68:$B$166)-A67</f>
        <v>79.869928820263638</v>
      </c>
    </row>
    <row r="68" spans="1:12" x14ac:dyDescent="0.2">
      <c r="A68" s="25">
        <v>2</v>
      </c>
      <c r="B68" s="23">
        <f t="shared" si="0"/>
        <v>21</v>
      </c>
      <c r="C68" s="23">
        <f t="shared" si="4"/>
        <v>99979</v>
      </c>
      <c r="D68" s="23">
        <f t="shared" si="1"/>
        <v>99710</v>
      </c>
      <c r="E68" s="21">
        <f t="shared" si="2"/>
        <v>0.99709999999999999</v>
      </c>
      <c r="F68" s="21">
        <f t="shared" si="5"/>
        <v>2.9000000000000137E-3</v>
      </c>
      <c r="G68" s="21">
        <f t="shared" si="3"/>
        <v>2.105664236796984E-4</v>
      </c>
      <c r="H68">
        <f>SUMPRODUCT(A$66:A68,B$66:B68)/SUM(B$66:B68)</f>
        <v>0.20930232558139536</v>
      </c>
      <c r="I68">
        <f>SUMPRODUCT(A69:$A$166,B69:$B$166)/SUM(B69:$B$166)-A68</f>
        <v>78.886560359889941</v>
      </c>
    </row>
    <row r="69" spans="1:12" x14ac:dyDescent="0.2">
      <c r="A69" s="25">
        <v>3</v>
      </c>
      <c r="B69" s="23">
        <f t="shared" si="0"/>
        <v>19</v>
      </c>
      <c r="C69" s="23">
        <f t="shared" si="4"/>
        <v>99981</v>
      </c>
      <c r="D69" s="23">
        <f t="shared" si="1"/>
        <v>99690</v>
      </c>
      <c r="E69" s="21">
        <f t="shared" si="2"/>
        <v>0.99690000000000001</v>
      </c>
      <c r="F69" s="21">
        <f t="shared" si="5"/>
        <v>3.0999999999999917E-3</v>
      </c>
      <c r="G69" s="21">
        <f t="shared" si="3"/>
        <v>1.9055260254738742E-4</v>
      </c>
      <c r="H69">
        <f>SUMPRODUCT(A$66:A69,B$66:B69)/SUM(B$66:B69)</f>
        <v>0.375</v>
      </c>
      <c r="I69">
        <f>SUMPRODUCT(A70:$A$166,B70:$B$166)/SUM(B70:$B$166)-A69</f>
        <v>77.90142316229273</v>
      </c>
    </row>
    <row r="70" spans="1:12" x14ac:dyDescent="0.2">
      <c r="A70" s="25">
        <v>4</v>
      </c>
      <c r="B70" s="23">
        <f t="shared" si="0"/>
        <v>13</v>
      </c>
      <c r="C70" s="23">
        <f t="shared" si="4"/>
        <v>99987</v>
      </c>
      <c r="D70" s="23">
        <f t="shared" si="1"/>
        <v>99674</v>
      </c>
      <c r="E70" s="21">
        <f t="shared" si="2"/>
        <v>0.99673999999999996</v>
      </c>
      <c r="F70" s="21">
        <f t="shared" si="5"/>
        <v>3.2600000000000406E-3</v>
      </c>
      <c r="G70" s="21">
        <f t="shared" si="3"/>
        <v>1.3040425318487311E-4</v>
      </c>
      <c r="H70">
        <f>SUMPRODUCT(A$66:A70,B$66:B70)/SUM(B$66:B70)</f>
        <v>0.51651651651651653</v>
      </c>
      <c r="I70">
        <f>SUMPRODUCT(A71:$A$166,B71:$B$166)/SUM(B71:$B$166)-A70</f>
        <v>76.911465134499863</v>
      </c>
    </row>
    <row r="71" spans="1:12" x14ac:dyDescent="0.2">
      <c r="A71" s="25">
        <v>5</v>
      </c>
      <c r="B71" s="23">
        <f t="shared" si="0"/>
        <v>9</v>
      </c>
      <c r="C71" s="23">
        <f t="shared" si="4"/>
        <v>99991</v>
      </c>
      <c r="D71" s="23">
        <f t="shared" si="1"/>
        <v>99663</v>
      </c>
      <c r="E71" s="21">
        <f t="shared" si="2"/>
        <v>0.99663000000000002</v>
      </c>
      <c r="F71" s="21">
        <f t="shared" si="5"/>
        <v>3.3699999999999841E-3</v>
      </c>
      <c r="G71" s="21">
        <f t="shared" si="3"/>
        <v>9.029435961233622E-5</v>
      </c>
      <c r="H71">
        <f>SUMPRODUCT(A$66:A71,B$66:B71)/SUM(B$66:B71)</f>
        <v>0.63450292397660824</v>
      </c>
      <c r="I71">
        <f>SUMPRODUCT(A72:$A$166,B72:$B$166)/SUM(B72:$B$166)-A71</f>
        <v>75.91832839419358</v>
      </c>
    </row>
    <row r="72" spans="1:12" x14ac:dyDescent="0.2">
      <c r="A72" s="25">
        <v>6</v>
      </c>
      <c r="B72" s="23">
        <f t="shared" si="0"/>
        <v>12</v>
      </c>
      <c r="C72" s="23">
        <f t="shared" si="4"/>
        <v>99988</v>
      </c>
      <c r="D72" s="23">
        <f t="shared" si="1"/>
        <v>99653</v>
      </c>
      <c r="E72" s="21">
        <f t="shared" si="2"/>
        <v>0.99653000000000003</v>
      </c>
      <c r="F72" s="21">
        <f t="shared" si="5"/>
        <v>3.4699999999999731E-3</v>
      </c>
      <c r="G72" s="21">
        <f t="shared" si="3"/>
        <v>1.2040576743626019E-4</v>
      </c>
      <c r="H72">
        <f>SUMPRODUCT(A$66:A72,B$66:B72)/SUM(B$66:B72)</f>
        <v>0.81638418079096042</v>
      </c>
      <c r="I72">
        <f>SUMPRODUCT(A73:$A$166,B73:$B$166)/SUM(B73:$B$166)-A72</f>
        <v>74.927360774818396</v>
      </c>
    </row>
    <row r="73" spans="1:12" x14ac:dyDescent="0.2">
      <c r="A73" s="25">
        <v>7</v>
      </c>
      <c r="B73" s="23">
        <f t="shared" si="0"/>
        <v>10</v>
      </c>
      <c r="C73" s="23">
        <f t="shared" si="4"/>
        <v>99990</v>
      </c>
      <c r="D73" s="23">
        <f t="shared" si="1"/>
        <v>99642</v>
      </c>
      <c r="E73" s="21">
        <f t="shared" si="2"/>
        <v>0.99641999999999997</v>
      </c>
      <c r="F73" s="21">
        <f t="shared" si="5"/>
        <v>3.5800000000000276E-3</v>
      </c>
      <c r="G73" s="21">
        <f t="shared" si="3"/>
        <v>1.0034820828274111E-4</v>
      </c>
      <c r="H73">
        <f>SUMPRODUCT(A$66:A73,B$66:B73)/SUM(B$66:B73)</f>
        <v>0.98626373626373631</v>
      </c>
      <c r="I73">
        <f>SUMPRODUCT(A74:$A$166,B74:$B$166)/SUM(B74:$B$166)-A73</f>
        <v>73.934788943259349</v>
      </c>
    </row>
    <row r="74" spans="1:12" x14ac:dyDescent="0.2">
      <c r="A74" s="25">
        <v>8</v>
      </c>
      <c r="B74" s="23">
        <f t="shared" si="0"/>
        <v>9</v>
      </c>
      <c r="C74" s="23">
        <f t="shared" si="4"/>
        <v>99991</v>
      </c>
      <c r="D74" s="23">
        <f t="shared" si="1"/>
        <v>99632</v>
      </c>
      <c r="E74" s="21">
        <f t="shared" si="2"/>
        <v>0.99631999999999998</v>
      </c>
      <c r="F74" s="21">
        <f t="shared" si="5"/>
        <v>3.6800000000000166E-3</v>
      </c>
      <c r="G74" s="21">
        <f t="shared" si="3"/>
        <v>9.0323357620280607E-5</v>
      </c>
      <c r="H74">
        <f>SUMPRODUCT(A$66:A74,B$66:B74)/SUM(B$66:B74)</f>
        <v>1.1554959785522789</v>
      </c>
      <c r="I74">
        <f>SUMPRODUCT(A75:$A$166,B75:$B$166)/SUM(B75:$B$166)-A74</f>
        <v>72.941385131740262</v>
      </c>
    </row>
    <row r="75" spans="1:12" x14ac:dyDescent="0.2">
      <c r="A75" s="25">
        <v>9</v>
      </c>
      <c r="B75" s="23">
        <f t="shared" si="0"/>
        <v>7</v>
      </c>
      <c r="C75" s="23">
        <f t="shared" si="4"/>
        <v>99993</v>
      </c>
      <c r="D75" s="23">
        <f t="shared" si="1"/>
        <v>99624</v>
      </c>
      <c r="E75" s="21">
        <f t="shared" si="2"/>
        <v>0.99624000000000001</v>
      </c>
      <c r="F75" s="21">
        <f t="shared" si="5"/>
        <v>3.7599999999999856E-3</v>
      </c>
      <c r="G75" s="21">
        <f t="shared" si="3"/>
        <v>7.0258551469407415E-5</v>
      </c>
      <c r="H75">
        <f>SUMPRODUCT(A$66:A75,B$66:B75)/SUM(B$66:B75)</f>
        <v>1.3</v>
      </c>
      <c r="I75">
        <f>SUMPRODUCT(A76:$A$166,B76:$B$166)/SUM(B76:$B$166)-A75</f>
        <v>71.946445978674873</v>
      </c>
    </row>
    <row r="76" spans="1:12" x14ac:dyDescent="0.2">
      <c r="A76" s="25">
        <v>10</v>
      </c>
      <c r="B76" s="23">
        <f t="shared" si="0"/>
        <v>7</v>
      </c>
      <c r="C76" s="23">
        <f t="shared" si="4"/>
        <v>99993</v>
      </c>
      <c r="D76" s="23">
        <f t="shared" si="1"/>
        <v>99616</v>
      </c>
      <c r="E76" s="21">
        <f t="shared" si="2"/>
        <v>0.99616000000000005</v>
      </c>
      <c r="F76" s="21">
        <f t="shared" si="5"/>
        <v>3.8399999999999546E-3</v>
      </c>
      <c r="G76" s="21">
        <f t="shared" si="3"/>
        <v>7.0264193367060147E-5</v>
      </c>
      <c r="H76">
        <f>SUMPRODUCT(A$66:A76,B$66:B76)/SUM(B$66:B76)</f>
        <v>1.4573643410852712</v>
      </c>
      <c r="I76">
        <f>SUMPRODUCT(A77:$A$166,B77:$B$166)/SUM(B77:$B$166)-A76</f>
        <v>70.951437185929649</v>
      </c>
    </row>
    <row r="77" spans="1:12" x14ac:dyDescent="0.2">
      <c r="A77" s="25">
        <v>11</v>
      </c>
      <c r="B77" s="23">
        <f t="shared" si="0"/>
        <v>8</v>
      </c>
      <c r="C77" s="23">
        <f t="shared" si="4"/>
        <v>99992</v>
      </c>
      <c r="D77" s="23">
        <f t="shared" si="1"/>
        <v>99609</v>
      </c>
      <c r="E77" s="21">
        <f t="shared" si="2"/>
        <v>0.99609000000000003</v>
      </c>
      <c r="F77" s="21">
        <f t="shared" si="5"/>
        <v>3.9099999999999691E-3</v>
      </c>
      <c r="G77" s="21">
        <f t="shared" si="3"/>
        <v>8.0308384195309997E-5</v>
      </c>
      <c r="H77">
        <f>SUMPRODUCT(A$66:A77,B$66:B77)/SUM(B$66:B77)</f>
        <v>1.650632911392405</v>
      </c>
      <c r="I77">
        <f>SUMPRODUCT(A78:$A$166,B78:$B$166)/SUM(B78:$B$166)-A77</f>
        <v>69.957061874321553</v>
      </c>
    </row>
    <row r="78" spans="1:12" x14ac:dyDescent="0.2">
      <c r="A78" s="25">
        <v>12</v>
      </c>
      <c r="B78" s="23">
        <f t="shared" si="0"/>
        <v>6</v>
      </c>
      <c r="C78" s="23">
        <f t="shared" si="4"/>
        <v>99994</v>
      </c>
      <c r="D78" s="23">
        <f t="shared" si="1"/>
        <v>99601</v>
      </c>
      <c r="E78" s="21">
        <f t="shared" si="2"/>
        <v>0.99600999999999995</v>
      </c>
      <c r="F78" s="21">
        <f t="shared" si="5"/>
        <v>3.9900000000000491E-3</v>
      </c>
      <c r="G78" s="21">
        <f t="shared" si="3"/>
        <v>6.023552088666687E-5</v>
      </c>
      <c r="H78">
        <f>SUMPRODUCT(A$66:A78,B$66:B78)/SUM(B$66:B78)</f>
        <v>1.8054862842892767</v>
      </c>
      <c r="I78">
        <f>SUMPRODUCT(A79:$A$166,B79:$B$166)/SUM(B79:$B$166)-A78</f>
        <v>68.961220674265732</v>
      </c>
    </row>
    <row r="79" spans="1:12" x14ac:dyDescent="0.2">
      <c r="A79" s="25">
        <v>13</v>
      </c>
      <c r="B79" s="23">
        <f t="shared" si="0"/>
        <v>15</v>
      </c>
      <c r="C79" s="23">
        <f t="shared" si="4"/>
        <v>99985</v>
      </c>
      <c r="D79" s="23">
        <f t="shared" si="1"/>
        <v>99591</v>
      </c>
      <c r="E79" s="21">
        <f t="shared" si="2"/>
        <v>0.99590999999999996</v>
      </c>
      <c r="F79" s="21">
        <f t="shared" si="5"/>
        <v>4.090000000000038E-3</v>
      </c>
      <c r="G79" s="21">
        <f t="shared" si="3"/>
        <v>1.5060089758134958E-4</v>
      </c>
      <c r="H79">
        <f>SUMPRODUCT(A$66:A79,B$66:B79)/SUM(B$66:B79)</f>
        <v>2.2091346153846154</v>
      </c>
      <c r="I79">
        <f>SUMPRODUCT(A80:$A$166,B80:$B$166)/SUM(B80:$B$166)-A79</f>
        <v>67.971469071387645</v>
      </c>
    </row>
    <row r="80" spans="1:12" x14ac:dyDescent="0.2">
      <c r="A80" s="25">
        <v>14</v>
      </c>
      <c r="B80" s="23">
        <f t="shared" si="0"/>
        <v>12</v>
      </c>
      <c r="C80" s="23">
        <f t="shared" si="4"/>
        <v>99988</v>
      </c>
      <c r="D80" s="23">
        <f t="shared" si="1"/>
        <v>99577</v>
      </c>
      <c r="E80" s="21">
        <f t="shared" si="2"/>
        <v>0.99577000000000004</v>
      </c>
      <c r="F80" s="21">
        <f t="shared" si="5"/>
        <v>4.229999999999956E-3</v>
      </c>
      <c r="G80" s="21">
        <f t="shared" si="3"/>
        <v>1.2049281561586891E-4</v>
      </c>
      <c r="H80">
        <f>SUMPRODUCT(A$66:A80,B$66:B80)/SUM(B$66:B80)</f>
        <v>2.5397196261682242</v>
      </c>
      <c r="I80">
        <f>SUMPRODUCT(A81:$A$166,B81:$B$166)/SUM(B81:$B$166)-A80</f>
        <v>66.979549362048687</v>
      </c>
    </row>
    <row r="81" spans="1:9" x14ac:dyDescent="0.2">
      <c r="A81" s="25">
        <v>15</v>
      </c>
      <c r="B81" s="23">
        <f t="shared" si="0"/>
        <v>20</v>
      </c>
      <c r="C81" s="23">
        <f t="shared" si="4"/>
        <v>99980</v>
      </c>
      <c r="D81" s="23">
        <f t="shared" si="1"/>
        <v>99561</v>
      </c>
      <c r="E81" s="21">
        <f t="shared" si="2"/>
        <v>0.99560999999999999</v>
      </c>
      <c r="F81" s="21">
        <f t="shared" si="5"/>
        <v>4.390000000000005E-3</v>
      </c>
      <c r="G81" s="21">
        <f t="shared" si="3"/>
        <v>2.0084959378169657E-4</v>
      </c>
      <c r="H81">
        <f>SUMPRODUCT(A$66:A81,B$66:B81)/SUM(B$66:B81)</f>
        <v>3.0959821428571428</v>
      </c>
      <c r="I81">
        <f>SUMPRODUCT(A82:$A$166,B82:$B$166)/SUM(B82:$B$166)-A81</f>
        <v>65.992819718621462</v>
      </c>
    </row>
    <row r="82" spans="1:9" x14ac:dyDescent="0.2">
      <c r="A82" s="25">
        <v>16</v>
      </c>
      <c r="B82" s="23">
        <f t="shared" si="0"/>
        <v>17</v>
      </c>
      <c r="C82" s="23">
        <f t="shared" si="4"/>
        <v>99983</v>
      </c>
      <c r="D82" s="23">
        <f t="shared" si="1"/>
        <v>99543</v>
      </c>
      <c r="E82" s="21">
        <f t="shared" si="2"/>
        <v>0.99543000000000004</v>
      </c>
      <c r="F82" s="21">
        <f t="shared" si="5"/>
        <v>4.569999999999963E-3</v>
      </c>
      <c r="G82" s="21">
        <f t="shared" si="3"/>
        <v>1.7074959070318698E-4</v>
      </c>
      <c r="H82">
        <f>SUMPRODUCT(A$66:A82,B$66:B82)/SUM(B$66:B82)</f>
        <v>3.5677419354838711</v>
      </c>
      <c r="I82">
        <f>SUMPRODUCT(A83:$A$166,B83:$B$166)/SUM(B83:$B$166)-A82</f>
        <v>65.003932731186254</v>
      </c>
    </row>
    <row r="83" spans="1:9" x14ac:dyDescent="0.2">
      <c r="A83" s="25">
        <v>17</v>
      </c>
      <c r="B83" s="23">
        <f t="shared" si="0"/>
        <v>24</v>
      </c>
      <c r="C83" s="23">
        <f t="shared" si="4"/>
        <v>99976</v>
      </c>
      <c r="D83" s="23">
        <f t="shared" si="1"/>
        <v>99523</v>
      </c>
      <c r="E83" s="21">
        <f t="shared" si="2"/>
        <v>0.99522999999999995</v>
      </c>
      <c r="F83" s="21">
        <f t="shared" si="5"/>
        <v>4.770000000000052E-3</v>
      </c>
      <c r="G83" s="21">
        <f t="shared" si="3"/>
        <v>2.4110183538772188E-4</v>
      </c>
      <c r="H83">
        <f>SUMPRODUCT(A$66:A83,B$66:B83)/SUM(B$66:B83)</f>
        <v>4.2269938650306749</v>
      </c>
      <c r="I83">
        <f>SUMPRODUCT(A84:$A$166,B84:$B$166)/SUM(B84:$B$166)-A83</f>
        <v>64.019386707982051</v>
      </c>
    </row>
    <row r="84" spans="1:9" x14ac:dyDescent="0.2">
      <c r="A84" s="25">
        <v>18</v>
      </c>
      <c r="B84" s="23">
        <f t="shared" si="0"/>
        <v>36</v>
      </c>
      <c r="C84" s="23">
        <f t="shared" si="4"/>
        <v>99964</v>
      </c>
      <c r="D84" s="23">
        <f t="shared" si="1"/>
        <v>99493</v>
      </c>
      <c r="E84" s="21">
        <f t="shared" si="2"/>
        <v>0.99492999999999998</v>
      </c>
      <c r="F84" s="21">
        <f t="shared" si="5"/>
        <v>5.0700000000000189E-3</v>
      </c>
      <c r="G84" s="21">
        <f t="shared" si="3"/>
        <v>3.6172543030254313E-4</v>
      </c>
      <c r="H84">
        <f>SUMPRODUCT(A$66:A84,B$66:B84)/SUM(B$66:B84)</f>
        <v>5.1714285714285717</v>
      </c>
      <c r="I84">
        <f>SUMPRODUCT(A85:$A$166,B85:$B$166)/SUM(B85:$B$166)-A84</f>
        <v>63.042219359513695</v>
      </c>
    </row>
    <row r="85" spans="1:9" x14ac:dyDescent="0.2">
      <c r="A85" s="25">
        <v>19</v>
      </c>
      <c r="B85" s="23">
        <f t="shared" si="0"/>
        <v>34</v>
      </c>
      <c r="C85" s="23">
        <f t="shared" si="4"/>
        <v>99966</v>
      </c>
      <c r="D85" s="23">
        <f t="shared" si="1"/>
        <v>99458</v>
      </c>
      <c r="E85" s="21">
        <f t="shared" si="2"/>
        <v>0.99458000000000002</v>
      </c>
      <c r="F85" s="21">
        <f t="shared" si="5"/>
        <v>5.4199999999999804E-3</v>
      </c>
      <c r="G85" s="21">
        <f t="shared" si="3"/>
        <v>3.4173258420190368E-4</v>
      </c>
      <c r="H85">
        <f>SUMPRODUCT(A$66:A85,B$66:B85)/SUM(B$66:B85)</f>
        <v>6.0125223613595704</v>
      </c>
      <c r="I85">
        <f>SUMPRODUCT(A86:$A$166,B86:$B$166)/SUM(B86:$B$166)-A85</f>
        <v>62.063456427190715</v>
      </c>
    </row>
    <row r="86" spans="1:9" x14ac:dyDescent="0.2">
      <c r="A86" s="25">
        <v>20</v>
      </c>
      <c r="B86" s="23">
        <f t="shared" si="0"/>
        <v>38</v>
      </c>
      <c r="C86" s="23">
        <f t="shared" si="4"/>
        <v>99962</v>
      </c>
      <c r="D86" s="23">
        <f t="shared" si="1"/>
        <v>99422</v>
      </c>
      <c r="E86" s="21">
        <f t="shared" si="2"/>
        <v>0.99421999999999999</v>
      </c>
      <c r="F86" s="21">
        <f t="shared" si="5"/>
        <v>5.7800000000000074E-3</v>
      </c>
      <c r="G86" s="21">
        <f t="shared" si="3"/>
        <v>3.8207082386535022E-4</v>
      </c>
      <c r="H86">
        <f>SUMPRODUCT(A$66:A86,B$66:B86)/SUM(B$66:B86)</f>
        <v>6.9028475711892794</v>
      </c>
      <c r="I86">
        <f>SUMPRODUCT(A87:$A$166,B87:$B$166)/SUM(B87:$B$166)-A86</f>
        <v>61.086826467922251</v>
      </c>
    </row>
    <row r="87" spans="1:9" x14ac:dyDescent="0.2">
      <c r="A87" s="25">
        <v>21</v>
      </c>
      <c r="B87" s="23">
        <f t="shared" si="0"/>
        <v>34</v>
      </c>
      <c r="C87" s="23">
        <f t="shared" si="4"/>
        <v>99966</v>
      </c>
      <c r="D87" s="23">
        <f t="shared" si="1"/>
        <v>99386</v>
      </c>
      <c r="E87" s="21">
        <f t="shared" si="2"/>
        <v>0.99385999999999997</v>
      </c>
      <c r="F87" s="21">
        <f t="shared" si="5"/>
        <v>6.1400000000000343E-3</v>
      </c>
      <c r="G87" s="21">
        <f t="shared" si="3"/>
        <v>3.4197662489187503E-4</v>
      </c>
      <c r="H87">
        <f>SUMPRODUCT(A$66:A87,B$66:B87)/SUM(B$66:B87)</f>
        <v>7.6624405705229792</v>
      </c>
      <c r="I87">
        <f>SUMPRODUCT(A88:$A$166,B88:$B$166)/SUM(B88:$B$166)-A87</f>
        <v>60.107409123881681</v>
      </c>
    </row>
    <row r="88" spans="1:9" x14ac:dyDescent="0.2">
      <c r="A88" s="25">
        <v>22</v>
      </c>
      <c r="B88" s="23">
        <f t="shared" si="0"/>
        <v>36</v>
      </c>
      <c r="C88" s="23">
        <f t="shared" si="4"/>
        <v>99964</v>
      </c>
      <c r="D88" s="23">
        <f t="shared" si="1"/>
        <v>99351</v>
      </c>
      <c r="E88" s="21">
        <f t="shared" si="2"/>
        <v>0.99351</v>
      </c>
      <c r="F88" s="21">
        <f t="shared" si="5"/>
        <v>6.4899999999999958E-3</v>
      </c>
      <c r="G88" s="21">
        <f t="shared" si="3"/>
        <v>3.6222405570201035E-4</v>
      </c>
      <c r="H88">
        <f>SUMPRODUCT(A$66:A88,B$66:B88)/SUM(B$66:B88)</f>
        <v>8.4362818590704656</v>
      </c>
      <c r="I88">
        <f>SUMPRODUCT(A89:$A$166,B89:$B$166)/SUM(B89:$B$166)-A88</f>
        <v>59.128855069542425</v>
      </c>
    </row>
    <row r="89" spans="1:9" x14ac:dyDescent="0.2">
      <c r="A89" s="25">
        <v>23</v>
      </c>
      <c r="B89" s="23">
        <f t="shared" si="0"/>
        <v>37</v>
      </c>
      <c r="C89" s="23">
        <f t="shared" si="4"/>
        <v>99963</v>
      </c>
      <c r="D89" s="23">
        <f t="shared" si="1"/>
        <v>99315</v>
      </c>
      <c r="E89" s="21">
        <f t="shared" si="2"/>
        <v>0.99314999999999998</v>
      </c>
      <c r="F89" s="21">
        <f t="shared" si="5"/>
        <v>6.8500000000000227E-3</v>
      </c>
      <c r="G89" s="21">
        <f t="shared" si="3"/>
        <v>3.7241698624070215E-4</v>
      </c>
      <c r="H89">
        <f>SUMPRODUCT(A$66:A89,B$66:B89)/SUM(B$66:B89)</f>
        <v>9.201704545454545</v>
      </c>
      <c r="I89">
        <f>SUMPRODUCT(A90:$A$166,B90:$B$166)/SUM(B90:$B$166)-A89</f>
        <v>58.150539911073466</v>
      </c>
    </row>
    <row r="90" spans="1:9" x14ac:dyDescent="0.2">
      <c r="A90" s="25">
        <v>24</v>
      </c>
      <c r="B90" s="23">
        <f t="shared" si="0"/>
        <v>41</v>
      </c>
      <c r="C90" s="23">
        <f t="shared" si="4"/>
        <v>99959</v>
      </c>
      <c r="D90" s="23">
        <f t="shared" si="1"/>
        <v>99276</v>
      </c>
      <c r="E90" s="21">
        <f t="shared" si="2"/>
        <v>0.99275999999999998</v>
      </c>
      <c r="F90" s="21">
        <f t="shared" si="5"/>
        <v>7.2400000000000242E-3</v>
      </c>
      <c r="G90" s="21">
        <f t="shared" si="3"/>
        <v>4.1282787091577304E-4</v>
      </c>
      <c r="H90">
        <f>SUMPRODUCT(A$66:A90,B$66:B90)/SUM(B$66:B90)</f>
        <v>10.016107382550336</v>
      </c>
      <c r="I90">
        <f>SUMPRODUCT(A91:$A$166,B91:$B$166)/SUM(B91:$B$166)-A90</f>
        <v>57.174174416493514</v>
      </c>
    </row>
    <row r="91" spans="1:9" x14ac:dyDescent="0.2">
      <c r="A91" s="25">
        <v>25</v>
      </c>
      <c r="B91" s="23">
        <f t="shared" si="0"/>
        <v>33</v>
      </c>
      <c r="C91" s="23">
        <f t="shared" si="4"/>
        <v>99967</v>
      </c>
      <c r="D91" s="23">
        <f t="shared" si="1"/>
        <v>99239</v>
      </c>
      <c r="E91" s="21">
        <f t="shared" si="2"/>
        <v>0.99238999999999999</v>
      </c>
      <c r="F91" s="21">
        <f t="shared" si="5"/>
        <v>7.6100000000000056E-3</v>
      </c>
      <c r="G91" s="21">
        <f t="shared" si="3"/>
        <v>3.3240662395745194E-4</v>
      </c>
      <c r="H91">
        <f>SUMPRODUCT(A$66:A91,B$66:B91)/SUM(B$66:B91)</f>
        <v>10.651670951156813</v>
      </c>
      <c r="I91">
        <f>SUMPRODUCT(A92:$A$166,B92:$B$166)/SUM(B92:$B$166)-A91</f>
        <v>56.19287854786144</v>
      </c>
    </row>
    <row r="92" spans="1:9" x14ac:dyDescent="0.2">
      <c r="A92" s="25">
        <v>26</v>
      </c>
      <c r="B92" s="23">
        <f t="shared" si="0"/>
        <v>44</v>
      </c>
      <c r="C92" s="23">
        <f t="shared" si="4"/>
        <v>99956</v>
      </c>
      <c r="D92" s="23">
        <f t="shared" si="1"/>
        <v>99200</v>
      </c>
      <c r="E92" s="21">
        <f t="shared" si="2"/>
        <v>0.99199999999999999</v>
      </c>
      <c r="F92" s="21">
        <f t="shared" si="5"/>
        <v>8.0000000000000071E-3</v>
      </c>
      <c r="G92" s="21">
        <f t="shared" si="3"/>
        <v>4.4337407672386865E-4</v>
      </c>
      <c r="H92">
        <f>SUMPRODUCT(A$66:A92,B$66:B92)/SUM(B$66:B92)</f>
        <v>11.473236009732361</v>
      </c>
      <c r="I92">
        <f>SUMPRODUCT(A93:$A$166,B93:$B$166)/SUM(B93:$B$166)-A92</f>
        <v>55.217392621006411</v>
      </c>
    </row>
    <row r="93" spans="1:9" x14ac:dyDescent="0.2">
      <c r="A93" s="25">
        <v>27</v>
      </c>
      <c r="B93" s="23">
        <f t="shared" si="0"/>
        <v>43</v>
      </c>
      <c r="C93" s="23">
        <f t="shared" si="4"/>
        <v>99957</v>
      </c>
      <c r="D93" s="23">
        <f t="shared" si="1"/>
        <v>99156</v>
      </c>
      <c r="E93" s="21">
        <f t="shared" si="2"/>
        <v>0.99156</v>
      </c>
      <c r="F93" s="21">
        <f t="shared" si="5"/>
        <v>8.4400000000000031E-3</v>
      </c>
      <c r="G93" s="21">
        <f t="shared" si="3"/>
        <v>4.3346774193548385E-4</v>
      </c>
      <c r="H93">
        <f>SUMPRODUCT(A$66:A93,B$66:B93)/SUM(B$66:B93)</f>
        <v>12.245086705202311</v>
      </c>
      <c r="I93">
        <f>SUMPRODUCT(A94:$A$166,B94:$B$166)/SUM(B94:$B$166)-A93</f>
        <v>54.240936357577098</v>
      </c>
    </row>
    <row r="94" spans="1:9" x14ac:dyDescent="0.2">
      <c r="A94" s="25">
        <v>28</v>
      </c>
      <c r="B94" s="23">
        <f t="shared" si="0"/>
        <v>37</v>
      </c>
      <c r="C94" s="23">
        <f t="shared" si="4"/>
        <v>99963</v>
      </c>
      <c r="D94" s="23">
        <f t="shared" si="1"/>
        <v>99116</v>
      </c>
      <c r="E94" s="21">
        <f t="shared" si="2"/>
        <v>0.99116000000000004</v>
      </c>
      <c r="F94" s="21">
        <f t="shared" si="5"/>
        <v>8.839999999999959E-3</v>
      </c>
      <c r="G94" s="21">
        <f t="shared" si="3"/>
        <v>3.7314938077373028E-4</v>
      </c>
      <c r="H94">
        <f>SUMPRODUCT(A$66:A94,B$66:B94)/SUM(B$66:B94)</f>
        <v>12.891352549889135</v>
      </c>
      <c r="I94">
        <f>SUMPRODUCT(A95:$A$166,B95:$B$166)/SUM(B95:$B$166)-A94</f>
        <v>53.260837500631411</v>
      </c>
    </row>
    <row r="95" spans="1:9" x14ac:dyDescent="0.2">
      <c r="A95" s="25">
        <v>29</v>
      </c>
      <c r="B95" s="23">
        <f t="shared" si="0"/>
        <v>40</v>
      </c>
      <c r="C95" s="23">
        <f t="shared" si="4"/>
        <v>99960</v>
      </c>
      <c r="D95" s="23">
        <f t="shared" si="1"/>
        <v>99078</v>
      </c>
      <c r="E95" s="21">
        <f t="shared" si="2"/>
        <v>0.99077999999999999</v>
      </c>
      <c r="F95" s="21">
        <f t="shared" si="5"/>
        <v>9.220000000000006E-3</v>
      </c>
      <c r="G95" s="21">
        <f t="shared" si="3"/>
        <v>4.035675370273215E-4</v>
      </c>
      <c r="H95">
        <f>SUMPRODUCT(A$66:A95,B$66:B95)/SUM(B$66:B95)</f>
        <v>13.575371549893843</v>
      </c>
      <c r="I95">
        <f>SUMPRODUCT(A96:$A$166,B96:$B$166)/SUM(B96:$B$166)-A95</f>
        <v>52.281964727879128</v>
      </c>
    </row>
    <row r="96" spans="1:9" x14ac:dyDescent="0.2">
      <c r="A96" s="25">
        <v>30</v>
      </c>
      <c r="B96" s="23">
        <f t="shared" si="0"/>
        <v>47</v>
      </c>
      <c r="C96" s="23">
        <f t="shared" si="4"/>
        <v>99953</v>
      </c>
      <c r="D96" s="23">
        <f t="shared" si="1"/>
        <v>99034</v>
      </c>
      <c r="E96" s="21">
        <f t="shared" si="2"/>
        <v>0.99034</v>
      </c>
      <c r="F96" s="21">
        <f t="shared" si="5"/>
        <v>9.6600000000000019E-3</v>
      </c>
      <c r="G96" s="21">
        <f t="shared" si="3"/>
        <v>4.7437372575142819E-4</v>
      </c>
      <c r="H96">
        <f>SUMPRODUCT(A$66:A96,B$66:B96)/SUM(B$66:B96)</f>
        <v>14.355915065722952</v>
      </c>
      <c r="I96">
        <f>SUMPRODUCT(A97:$A$166,B97:$B$166)/SUM(B97:$B$166)-A96</f>
        <v>51.306335820744607</v>
      </c>
    </row>
    <row r="97" spans="1:9" x14ac:dyDescent="0.2">
      <c r="A97" s="25">
        <v>31</v>
      </c>
      <c r="B97" s="23">
        <f t="shared" si="0"/>
        <v>51</v>
      </c>
      <c r="C97" s="23">
        <f t="shared" si="4"/>
        <v>99949</v>
      </c>
      <c r="D97" s="23">
        <f t="shared" si="1"/>
        <v>98985</v>
      </c>
      <c r="E97" s="21">
        <f t="shared" si="2"/>
        <v>0.98985000000000001</v>
      </c>
      <c r="F97" s="21">
        <f t="shared" si="5"/>
        <v>1.0149999999999992E-2</v>
      </c>
      <c r="G97" s="21">
        <f t="shared" si="3"/>
        <v>5.1497465516893188E-4</v>
      </c>
      <c r="H97">
        <f>SUMPRODUCT(A$66:A97,B$66:B97)/SUM(B$66:B97)</f>
        <v>15.172115384615385</v>
      </c>
      <c r="I97">
        <f>SUMPRODUCT(A98:$A$166,B98:$B$166)/SUM(B98:$B$166)-A97</f>
        <v>50.332291318906996</v>
      </c>
    </row>
    <row r="98" spans="1:9" x14ac:dyDescent="0.2">
      <c r="A98" s="25">
        <v>32</v>
      </c>
      <c r="B98" s="23">
        <f t="shared" ref="B98:B115" si="6">D38</f>
        <v>56</v>
      </c>
      <c r="C98" s="23">
        <f t="shared" si="4"/>
        <v>99944</v>
      </c>
      <c r="D98" s="23">
        <f t="shared" ref="D98:D115" si="7">E38</f>
        <v>98931</v>
      </c>
      <c r="E98" s="21">
        <f t="shared" ref="E98:E129" si="8">D98/100000</f>
        <v>0.98931000000000002</v>
      </c>
      <c r="F98" s="21">
        <f t="shared" si="5"/>
        <v>1.0689999999999977E-2</v>
      </c>
      <c r="G98" s="21">
        <f t="shared" ref="G98:G129" si="9">B98/D97</f>
        <v>5.6574228418447244E-4</v>
      </c>
      <c r="H98">
        <f>SUMPRODUCT(A$66:A98,B$66:B98)/SUM(B$66:B98)</f>
        <v>16.031934306569344</v>
      </c>
      <c r="I98">
        <f>SUMPRODUCT(A99:$A$166,B99:$B$166)/SUM(B99:$B$166)-A98</f>
        <v>49.360255488860318</v>
      </c>
    </row>
    <row r="99" spans="1:9" x14ac:dyDescent="0.2">
      <c r="A99" s="25">
        <v>33</v>
      </c>
      <c r="B99" s="23">
        <f t="shared" si="6"/>
        <v>65</v>
      </c>
      <c r="C99" s="23">
        <f t="shared" si="4"/>
        <v>99935</v>
      </c>
      <c r="D99" s="23">
        <f t="shared" si="7"/>
        <v>98870</v>
      </c>
      <c r="E99" s="21">
        <f t="shared" si="8"/>
        <v>0.98870000000000002</v>
      </c>
      <c r="F99" s="21">
        <f t="shared" si="5"/>
        <v>1.1299999999999977E-2</v>
      </c>
      <c r="G99" s="21">
        <f t="shared" si="9"/>
        <v>6.5702358209256953E-4</v>
      </c>
      <c r="H99">
        <f>SUMPRODUCT(A$66:A99,B$66:B99)/SUM(B$66:B99)</f>
        <v>16.981912144702843</v>
      </c>
      <c r="I99">
        <f>SUMPRODUCT(A100:$A$166,B100:$B$166)/SUM(B100:$B$166)-A99</f>
        <v>48.392095294046143</v>
      </c>
    </row>
    <row r="100" spans="1:9" x14ac:dyDescent="0.2">
      <c r="A100" s="25">
        <v>34</v>
      </c>
      <c r="B100" s="23">
        <f t="shared" si="6"/>
        <v>60</v>
      </c>
      <c r="C100" s="23">
        <f t="shared" si="4"/>
        <v>99940</v>
      </c>
      <c r="D100" s="23">
        <f t="shared" si="7"/>
        <v>98808</v>
      </c>
      <c r="E100" s="21">
        <f t="shared" si="8"/>
        <v>0.98807999999999996</v>
      </c>
      <c r="F100" s="21">
        <f t="shared" si="5"/>
        <v>1.1920000000000042E-2</v>
      </c>
      <c r="G100" s="21">
        <f t="shared" si="9"/>
        <v>6.0685748963285123E-4</v>
      </c>
      <c r="H100">
        <f>SUMPRODUCT(A$66:A100,B$66:B100)/SUM(B$66:B100)</f>
        <v>17.818181818181817</v>
      </c>
      <c r="I100">
        <f>SUMPRODUCT(A101:$A$166,B101:$B$166)/SUM(B101:$B$166)-A100</f>
        <v>47.420915006182469</v>
      </c>
    </row>
    <row r="101" spans="1:9" x14ac:dyDescent="0.2">
      <c r="A101" s="25">
        <v>35</v>
      </c>
      <c r="B101" s="23">
        <f t="shared" si="6"/>
        <v>59</v>
      </c>
      <c r="C101" s="23">
        <f t="shared" si="4"/>
        <v>99941</v>
      </c>
      <c r="D101" s="23">
        <f t="shared" si="7"/>
        <v>98749</v>
      </c>
      <c r="E101" s="21">
        <f t="shared" si="8"/>
        <v>0.98748999999999998</v>
      </c>
      <c r="F101" s="21">
        <f t="shared" si="5"/>
        <v>1.2510000000000021E-2</v>
      </c>
      <c r="G101" s="21">
        <f t="shared" si="9"/>
        <v>5.9711764229617033E-4</v>
      </c>
      <c r="H101">
        <f>SUMPRODUCT(A$66:A101,B$66:B101)/SUM(B$66:B101)</f>
        <v>18.610156249999999</v>
      </c>
      <c r="I101">
        <f>SUMPRODUCT(A102:$A$166,B102:$B$166)/SUM(B102:$B$166)-A101</f>
        <v>46.448690255255713</v>
      </c>
    </row>
    <row r="102" spans="1:9" x14ac:dyDescent="0.2">
      <c r="A102" s="25">
        <v>36</v>
      </c>
      <c r="B102" s="23">
        <f t="shared" si="6"/>
        <v>70</v>
      </c>
      <c r="C102" s="23">
        <f t="shared" si="4"/>
        <v>99930</v>
      </c>
      <c r="D102" s="23">
        <f t="shared" si="7"/>
        <v>98685</v>
      </c>
      <c r="E102" s="21">
        <f t="shared" si="8"/>
        <v>0.98685</v>
      </c>
      <c r="F102" s="21">
        <f t="shared" si="5"/>
        <v>1.3149999999999995E-2</v>
      </c>
      <c r="G102" s="21">
        <f t="shared" si="9"/>
        <v>7.0886793790316861E-4</v>
      </c>
      <c r="H102">
        <f>SUMPRODUCT(A$66:A102,B$66:B102)/SUM(B$66:B102)</f>
        <v>19.511851851851851</v>
      </c>
      <c r="I102">
        <f>SUMPRODUCT(A103:$A$166,B103:$B$166)/SUM(B103:$B$166)-A102</f>
        <v>45.480976688959473</v>
      </c>
    </row>
    <row r="103" spans="1:9" x14ac:dyDescent="0.2">
      <c r="A103" s="25">
        <v>37</v>
      </c>
      <c r="B103" s="23">
        <f t="shared" si="6"/>
        <v>84</v>
      </c>
      <c r="C103" s="23">
        <f t="shared" si="4"/>
        <v>99916</v>
      </c>
      <c r="D103" s="23">
        <f t="shared" si="7"/>
        <v>98608</v>
      </c>
      <c r="E103" s="21">
        <f t="shared" si="8"/>
        <v>0.98607999999999996</v>
      </c>
      <c r="F103" s="21">
        <f t="shared" si="5"/>
        <v>1.3920000000000043E-2</v>
      </c>
      <c r="G103" s="21">
        <f t="shared" si="9"/>
        <v>8.5119319045447639E-4</v>
      </c>
      <c r="H103">
        <f>SUMPRODUCT(A$66:A103,B$66:B103)/SUM(B$66:B103)</f>
        <v>20.536262203626219</v>
      </c>
      <c r="I103">
        <f>SUMPRODUCT(A104:$A$166,B104:$B$166)/SUM(B104:$B$166)-A103</f>
        <v>44.518927813271304</v>
      </c>
    </row>
    <row r="104" spans="1:9" x14ac:dyDescent="0.2">
      <c r="A104" s="25">
        <v>38</v>
      </c>
      <c r="B104" s="23">
        <f t="shared" si="6"/>
        <v>86</v>
      </c>
      <c r="C104" s="23">
        <f t="shared" si="4"/>
        <v>99914</v>
      </c>
      <c r="D104" s="23">
        <f t="shared" si="7"/>
        <v>98523</v>
      </c>
      <c r="E104" s="21">
        <f t="shared" si="8"/>
        <v>0.98523000000000005</v>
      </c>
      <c r="F104" s="21">
        <f t="shared" si="5"/>
        <v>1.476999999999995E-2</v>
      </c>
      <c r="G104" s="21">
        <f t="shared" si="9"/>
        <v>8.7214019146519557E-4</v>
      </c>
      <c r="H104">
        <f>SUMPRODUCT(A$66:A104,B$66:B104)/SUM(B$66:B104)</f>
        <v>21.524342105263159</v>
      </c>
      <c r="I104">
        <f>SUMPRODUCT(A105:$A$166,B105:$B$166)/SUM(B105:$B$166)-A104</f>
        <v>43.55697540841949</v>
      </c>
    </row>
    <row r="105" spans="1:9" x14ac:dyDescent="0.2">
      <c r="A105" s="25">
        <v>39</v>
      </c>
      <c r="B105" s="23">
        <f t="shared" si="6"/>
        <v>85</v>
      </c>
      <c r="C105" s="23">
        <f t="shared" si="4"/>
        <v>99915</v>
      </c>
      <c r="D105" s="23">
        <f t="shared" si="7"/>
        <v>98438</v>
      </c>
      <c r="E105" s="21">
        <f t="shared" si="8"/>
        <v>0.98438000000000003</v>
      </c>
      <c r="F105" s="21">
        <f t="shared" si="5"/>
        <v>1.5619999999999967E-2</v>
      </c>
      <c r="G105" s="21">
        <f t="shared" si="9"/>
        <v>8.6274270982410195E-4</v>
      </c>
      <c r="H105">
        <f>SUMPRODUCT(A$66:A105,B$66:B105)/SUM(B$66:B105)</f>
        <v>22.449844236760125</v>
      </c>
      <c r="I105">
        <f>SUMPRODUCT(A106:$A$166,B106:$B$166)/SUM(B106:$B$166)-A105</f>
        <v>42.593781160334544</v>
      </c>
    </row>
    <row r="106" spans="1:9" x14ac:dyDescent="0.2">
      <c r="A106" s="25">
        <v>40</v>
      </c>
      <c r="B106" s="23">
        <f t="shared" si="6"/>
        <v>98</v>
      </c>
      <c r="C106" s="23">
        <f t="shared" si="4"/>
        <v>99902</v>
      </c>
      <c r="D106" s="23">
        <f t="shared" si="7"/>
        <v>98347</v>
      </c>
      <c r="E106" s="21">
        <f t="shared" si="8"/>
        <v>0.98346999999999996</v>
      </c>
      <c r="F106" s="21">
        <f t="shared" si="5"/>
        <v>1.6530000000000045E-2</v>
      </c>
      <c r="G106" s="21">
        <f t="shared" si="9"/>
        <v>9.9555049879111734E-4</v>
      </c>
      <c r="H106">
        <f>SUMPRODUCT(A$66:A106,B$66:B106)/SUM(B$66:B106)</f>
        <v>23.459776864357018</v>
      </c>
      <c r="I106">
        <f>SUMPRODUCT(A107:$A$166,B107:$B$166)/SUM(B107:$B$166)-A106</f>
        <v>41.635296993400146</v>
      </c>
    </row>
    <row r="107" spans="1:9" x14ac:dyDescent="0.2">
      <c r="A107" s="25">
        <v>41</v>
      </c>
      <c r="B107" s="23">
        <f t="shared" si="6"/>
        <v>104</v>
      </c>
      <c r="C107" s="23">
        <f t="shared" si="4"/>
        <v>99896</v>
      </c>
      <c r="D107" s="23">
        <f t="shared" si="7"/>
        <v>98246</v>
      </c>
      <c r="E107" s="21">
        <f t="shared" si="8"/>
        <v>0.98246</v>
      </c>
      <c r="F107" s="21">
        <f t="shared" si="5"/>
        <v>1.754E-2</v>
      </c>
      <c r="G107" s="21">
        <f t="shared" si="9"/>
        <v>1.0574801468270511E-3</v>
      </c>
      <c r="H107">
        <f>SUMPRODUCT(A$66:A107,B$66:B107)/SUM(B$66:B107)</f>
        <v>24.469286109573879</v>
      </c>
      <c r="I107">
        <f>SUMPRODUCT(A108:$A$166,B108:$B$166)/SUM(B108:$B$166)-A107</f>
        <v>40.678384991843387</v>
      </c>
    </row>
    <row r="108" spans="1:9" x14ac:dyDescent="0.2">
      <c r="A108" s="25">
        <v>42</v>
      </c>
      <c r="B108" s="23">
        <f t="shared" si="6"/>
        <v>118</v>
      </c>
      <c r="C108" s="23">
        <f t="shared" si="4"/>
        <v>99882</v>
      </c>
      <c r="D108" s="23">
        <f t="shared" si="7"/>
        <v>98135</v>
      </c>
      <c r="E108" s="21">
        <f t="shared" si="8"/>
        <v>0.98134999999999994</v>
      </c>
      <c r="F108" s="21">
        <f t="shared" si="5"/>
        <v>1.8650000000000055E-2</v>
      </c>
      <c r="G108" s="21">
        <f t="shared" si="9"/>
        <v>1.2010667100950676E-3</v>
      </c>
      <c r="H108">
        <f>SUMPRODUCT(A$66:A108,B$66:B108)/SUM(B$66:B108)</f>
        <v>25.543896103896103</v>
      </c>
      <c r="I108">
        <f>SUMPRODUCT(A109:$A$166,B109:$B$166)/SUM(B109:$B$166)-A108</f>
        <v>39.726179539004917</v>
      </c>
    </row>
    <row r="109" spans="1:9" x14ac:dyDescent="0.2">
      <c r="A109" s="25">
        <v>43</v>
      </c>
      <c r="B109" s="23">
        <f t="shared" si="6"/>
        <v>123</v>
      </c>
      <c r="C109" s="23">
        <f t="shared" si="4"/>
        <v>99877</v>
      </c>
      <c r="D109" s="23">
        <f t="shared" si="7"/>
        <v>98014</v>
      </c>
      <c r="E109" s="21">
        <f t="shared" si="8"/>
        <v>0.98014000000000001</v>
      </c>
      <c r="F109" s="21">
        <f t="shared" si="5"/>
        <v>1.9859999999999989E-2</v>
      </c>
      <c r="G109" s="21">
        <f t="shared" si="9"/>
        <v>1.253375452183217E-3</v>
      </c>
      <c r="H109">
        <f>SUMPRODUCT(A$66:A109,B$66:B109)/SUM(B$66:B109)</f>
        <v>26.59228515625</v>
      </c>
      <c r="I109">
        <f>SUMPRODUCT(A110:$A$166,B110:$B$166)/SUM(B110:$B$166)-A109</f>
        <v>38.774864828953696</v>
      </c>
    </row>
    <row r="110" spans="1:9" x14ac:dyDescent="0.2">
      <c r="A110" s="25">
        <v>44</v>
      </c>
      <c r="B110" s="23">
        <f t="shared" si="6"/>
        <v>152</v>
      </c>
      <c r="C110" s="23">
        <f t="shared" si="4"/>
        <v>99848</v>
      </c>
      <c r="D110" s="23">
        <f t="shared" si="7"/>
        <v>97877</v>
      </c>
      <c r="E110" s="21">
        <f t="shared" si="8"/>
        <v>0.97877000000000003</v>
      </c>
      <c r="F110" s="21">
        <f t="shared" si="5"/>
        <v>2.1229999999999971E-2</v>
      </c>
      <c r="G110" s="21">
        <f t="shared" si="9"/>
        <v>1.5507988654681983E-3</v>
      </c>
      <c r="H110">
        <f>SUMPRODUCT(A$66:A110,B$66:B110)/SUM(B$66:B110)</f>
        <v>27.795000000000002</v>
      </c>
      <c r="I110">
        <f>SUMPRODUCT(A111:$A$166,B111:$B$166)/SUM(B111:$B$166)-A110</f>
        <v>37.833642142762088</v>
      </c>
    </row>
    <row r="111" spans="1:9" x14ac:dyDescent="0.2">
      <c r="A111" s="25">
        <v>45</v>
      </c>
      <c r="B111" s="23">
        <f t="shared" si="6"/>
        <v>162</v>
      </c>
      <c r="C111" s="23">
        <f t="shared" si="4"/>
        <v>99838</v>
      </c>
      <c r="D111" s="23">
        <f t="shared" si="7"/>
        <v>97719</v>
      </c>
      <c r="E111" s="21">
        <f t="shared" si="8"/>
        <v>0.97719</v>
      </c>
      <c r="F111" s="21">
        <f t="shared" si="5"/>
        <v>2.2809999999999997E-2</v>
      </c>
      <c r="G111" s="21">
        <f t="shared" si="9"/>
        <v>1.6551385923148441E-3</v>
      </c>
      <c r="H111">
        <f>SUMPRODUCT(A$66:A111,B$66:B111)/SUM(B$66:B111)</f>
        <v>28.975021168501272</v>
      </c>
      <c r="I111">
        <f>SUMPRODUCT(A112:$A$166,B112:$B$166)/SUM(B112:$B$166)-A111</f>
        <v>36.894826967444246</v>
      </c>
    </row>
    <row r="112" spans="1:9" x14ac:dyDescent="0.2">
      <c r="A112" s="25">
        <v>46</v>
      </c>
      <c r="B112" s="23">
        <f t="shared" si="6"/>
        <v>162</v>
      </c>
      <c r="C112" s="23">
        <f t="shared" si="4"/>
        <v>99838</v>
      </c>
      <c r="D112" s="23">
        <f t="shared" si="7"/>
        <v>97557</v>
      </c>
      <c r="E112" s="21">
        <f t="shared" si="8"/>
        <v>0.97557000000000005</v>
      </c>
      <c r="F112" s="21">
        <f t="shared" si="5"/>
        <v>2.4429999999999952E-2</v>
      </c>
      <c r="G112" s="21">
        <f t="shared" si="9"/>
        <v>1.6578147545513156E-3</v>
      </c>
      <c r="H112">
        <f>SUMPRODUCT(A$66:A112,B$66:B112)/SUM(B$66:B112)</f>
        <v>30.067749603803488</v>
      </c>
      <c r="I112">
        <f>SUMPRODUCT(A113:$A$166,B113:$B$166)/SUM(B113:$B$166)-A112</f>
        <v>35.954551523679427</v>
      </c>
    </row>
    <row r="113" spans="1:9" x14ac:dyDescent="0.2">
      <c r="A113" s="25">
        <v>47</v>
      </c>
      <c r="B113" s="23">
        <f t="shared" si="6"/>
        <v>193</v>
      </c>
      <c r="C113" s="23">
        <f t="shared" si="4"/>
        <v>99807</v>
      </c>
      <c r="D113" s="23">
        <f t="shared" si="7"/>
        <v>97380</v>
      </c>
      <c r="E113" s="21">
        <f t="shared" si="8"/>
        <v>0.9738</v>
      </c>
      <c r="F113" s="21">
        <f t="shared" si="5"/>
        <v>2.6200000000000001E-2</v>
      </c>
      <c r="G113" s="21">
        <f t="shared" si="9"/>
        <v>1.9783306169726417E-3</v>
      </c>
      <c r="H113">
        <f>SUMPRODUCT(A$66:A113,B$66:B113)/SUM(B$66:B113)</f>
        <v>31.270518954729482</v>
      </c>
      <c r="I113">
        <f>SUMPRODUCT(A114:$A$166,B114:$B$166)/SUM(B114:$B$166)-A113</f>
        <v>35.023978594216317</v>
      </c>
    </row>
    <row r="114" spans="1:9" x14ac:dyDescent="0.2">
      <c r="A114" s="25">
        <v>48</v>
      </c>
      <c r="B114" s="23">
        <f t="shared" si="6"/>
        <v>216</v>
      </c>
      <c r="C114" s="23">
        <f t="shared" si="4"/>
        <v>99784</v>
      </c>
      <c r="D114" s="23">
        <f t="shared" si="7"/>
        <v>97175</v>
      </c>
      <c r="E114" s="21">
        <f t="shared" si="8"/>
        <v>0.97175</v>
      </c>
      <c r="F114" s="21">
        <f t="shared" si="5"/>
        <v>2.8249999999999997E-2</v>
      </c>
      <c r="G114" s="21">
        <f t="shared" si="9"/>
        <v>2.2181146025878002E-3</v>
      </c>
      <c r="H114">
        <f>SUMPRODUCT(A$66:A114,B$66:B114)/SUM(B$66:B114)</f>
        <v>32.50255710876236</v>
      </c>
      <c r="I114">
        <f>SUMPRODUCT(A115:$A$166,B115:$B$166)/SUM(B115:$B$166)-A114</f>
        <v>34.099779276770434</v>
      </c>
    </row>
    <row r="115" spans="1:9" x14ac:dyDescent="0.2">
      <c r="A115" s="25">
        <v>49</v>
      </c>
      <c r="B115" s="23">
        <f t="shared" si="6"/>
        <v>240</v>
      </c>
      <c r="C115" s="23">
        <f t="shared" si="4"/>
        <v>99760</v>
      </c>
      <c r="D115" s="23">
        <f t="shared" si="7"/>
        <v>96947</v>
      </c>
      <c r="E115" s="21">
        <f t="shared" si="8"/>
        <v>0.96947000000000005</v>
      </c>
      <c r="F115" s="21">
        <f t="shared" si="5"/>
        <v>3.0529999999999946E-2</v>
      </c>
      <c r="G115" s="21">
        <f t="shared" si="9"/>
        <v>2.4697710316439413E-3</v>
      </c>
      <c r="H115">
        <f>SUMPRODUCT(A$66:A115,B$66:B115)/SUM(B$66:B115)</f>
        <v>33.750393948944215</v>
      </c>
      <c r="I115">
        <f>SUMPRODUCT(A116:$A$166,B116:$B$166)/SUM(B116:$B$166)-A115</f>
        <v>33.181917819550421</v>
      </c>
    </row>
    <row r="116" spans="1:9" x14ac:dyDescent="0.2">
      <c r="A116" s="24">
        <v>50</v>
      </c>
      <c r="B116" s="23">
        <f t="shared" ref="B116:B147" si="10">L6</f>
        <v>268</v>
      </c>
      <c r="C116" s="23">
        <f t="shared" si="4"/>
        <v>99732</v>
      </c>
      <c r="D116" s="23">
        <f t="shared" ref="D116:D147" si="11">K6</f>
        <v>96828</v>
      </c>
      <c r="E116" s="21">
        <f t="shared" si="8"/>
        <v>0.96828000000000003</v>
      </c>
      <c r="F116" s="21">
        <f t="shared" si="5"/>
        <v>3.171999999999997E-2</v>
      </c>
      <c r="G116" s="21">
        <f t="shared" si="9"/>
        <v>2.7643970416825689E-3</v>
      </c>
      <c r="H116">
        <f>SUMPRODUCT(A$66:A116,B$66:B116)/SUM(B$66:B116)</f>
        <v>35.015983725661144</v>
      </c>
      <c r="I116">
        <f>SUMPRODUCT(A117:$A$166,B117:$B$166)/SUM(B117:$B$166)-A116</f>
        <v>32.271343549758413</v>
      </c>
    </row>
    <row r="117" spans="1:9" x14ac:dyDescent="0.2">
      <c r="A117" s="25">
        <v>51</v>
      </c>
      <c r="B117" s="23">
        <f t="shared" si="10"/>
        <v>296</v>
      </c>
      <c r="C117" s="23">
        <f t="shared" si="4"/>
        <v>99704</v>
      </c>
      <c r="D117" s="23">
        <f t="shared" si="11"/>
        <v>96559</v>
      </c>
      <c r="E117" s="21">
        <f t="shared" si="8"/>
        <v>0.96558999999999995</v>
      </c>
      <c r="F117" s="21">
        <f t="shared" si="5"/>
        <v>3.4410000000000052E-2</v>
      </c>
      <c r="G117" s="21">
        <f t="shared" si="9"/>
        <v>3.0569669930185484E-3</v>
      </c>
      <c r="H117">
        <f>SUMPRODUCT(A$66:A117,B$66:B117)/SUM(B$66:B117)</f>
        <v>36.282044420658281</v>
      </c>
      <c r="I117">
        <f>SUMPRODUCT(A118:$A$166,B118:$B$166)/SUM(B118:$B$166)-A117</f>
        <v>31.367613104524182</v>
      </c>
    </row>
    <row r="118" spans="1:9" x14ac:dyDescent="0.2">
      <c r="A118" s="25">
        <v>52</v>
      </c>
      <c r="B118" s="23">
        <f t="shared" si="10"/>
        <v>320</v>
      </c>
      <c r="C118" s="23">
        <f t="shared" si="4"/>
        <v>99680</v>
      </c>
      <c r="D118" s="23">
        <f t="shared" si="11"/>
        <v>96263</v>
      </c>
      <c r="E118" s="21">
        <f t="shared" si="8"/>
        <v>0.96262999999999999</v>
      </c>
      <c r="F118" s="21">
        <f t="shared" si="5"/>
        <v>3.7370000000000014E-2</v>
      </c>
      <c r="G118" s="21">
        <f t="shared" si="9"/>
        <v>3.3140359780030864E-3</v>
      </c>
      <c r="H118">
        <f>SUMPRODUCT(A$66:A118,B$66:B118)/SUM(B$66:B118)</f>
        <v>37.521814148385509</v>
      </c>
      <c r="I118">
        <f>SUMPRODUCT(A119:$A$166,B119:$B$166)/SUM(B119:$B$166)-A118</f>
        <v>30.469018052801843</v>
      </c>
    </row>
    <row r="119" spans="1:9" x14ac:dyDescent="0.2">
      <c r="A119" s="25">
        <v>53</v>
      </c>
      <c r="B119" s="23">
        <f t="shared" si="10"/>
        <v>364</v>
      </c>
      <c r="C119" s="23">
        <f t="shared" si="4"/>
        <v>99636</v>
      </c>
      <c r="D119" s="23">
        <f t="shared" si="11"/>
        <v>95943</v>
      </c>
      <c r="E119" s="21">
        <f t="shared" si="8"/>
        <v>0.95943000000000001</v>
      </c>
      <c r="F119" s="21">
        <f t="shared" si="5"/>
        <v>4.0569999999999995E-2</v>
      </c>
      <c r="G119" s="21">
        <f t="shared" si="9"/>
        <v>3.7813074597716672E-3</v>
      </c>
      <c r="H119">
        <f>SUMPRODUCT(A$66:A119,B$66:B119)/SUM(B$66:B119)</f>
        <v>38.796199954761363</v>
      </c>
      <c r="I119">
        <f>SUMPRODUCT(A120:$A$166,B120:$B$166)/SUM(B120:$B$166)-A119</f>
        <v>29.58137975823854</v>
      </c>
    </row>
    <row r="120" spans="1:9" x14ac:dyDescent="0.2">
      <c r="A120" s="25">
        <v>54</v>
      </c>
      <c r="B120" s="23">
        <f t="shared" si="10"/>
        <v>389</v>
      </c>
      <c r="C120" s="23">
        <f t="shared" si="4"/>
        <v>99611</v>
      </c>
      <c r="D120" s="23">
        <f t="shared" si="11"/>
        <v>95578</v>
      </c>
      <c r="E120" s="21">
        <f t="shared" si="8"/>
        <v>0.95577999999999996</v>
      </c>
      <c r="F120" s="21">
        <f t="shared" si="5"/>
        <v>4.4220000000000037E-2</v>
      </c>
      <c r="G120" s="21">
        <f t="shared" si="9"/>
        <v>4.0544906871788459E-3</v>
      </c>
      <c r="H120">
        <f>SUMPRODUCT(A$66:A120,B$66:B120)/SUM(B$66:B120)</f>
        <v>40.025779625779627</v>
      </c>
      <c r="I120">
        <f>SUMPRODUCT(A121:$A$166,B121:$B$166)/SUM(B121:$B$166)-A120</f>
        <v>28.698318205244163</v>
      </c>
    </row>
    <row r="121" spans="1:9" x14ac:dyDescent="0.2">
      <c r="A121" s="25">
        <v>55</v>
      </c>
      <c r="B121" s="23">
        <f t="shared" si="10"/>
        <v>438</v>
      </c>
      <c r="C121" s="23">
        <f t="shared" si="4"/>
        <v>99562</v>
      </c>
      <c r="D121" s="23">
        <f t="shared" si="11"/>
        <v>95189</v>
      </c>
      <c r="E121" s="21">
        <f t="shared" si="8"/>
        <v>0.95189000000000001</v>
      </c>
      <c r="F121" s="21">
        <f t="shared" si="5"/>
        <v>4.8109999999999986E-2</v>
      </c>
      <c r="G121" s="21">
        <f t="shared" si="9"/>
        <v>4.5826445416309192E-3</v>
      </c>
      <c r="H121">
        <f>SUMPRODUCT(A$66:A121,B$66:B121)/SUM(B$66:B121)</f>
        <v>41.275533536585364</v>
      </c>
      <c r="I121">
        <f>SUMPRODUCT(A122:$A$166,B122:$B$166)/SUM(B122:$B$166)-A121</f>
        <v>27.826509155844846</v>
      </c>
    </row>
    <row r="122" spans="1:9" x14ac:dyDescent="0.2">
      <c r="A122" s="25">
        <v>56</v>
      </c>
      <c r="B122" s="23">
        <f t="shared" si="10"/>
        <v>448</v>
      </c>
      <c r="C122" s="23">
        <f t="shared" si="4"/>
        <v>99552</v>
      </c>
      <c r="D122" s="23">
        <f t="shared" si="11"/>
        <v>94752</v>
      </c>
      <c r="E122" s="21">
        <f t="shared" si="8"/>
        <v>0.94752000000000003</v>
      </c>
      <c r="F122" s="21">
        <f t="shared" si="5"/>
        <v>5.2479999999999971E-2</v>
      </c>
      <c r="G122" s="21">
        <f t="shared" si="9"/>
        <v>4.7064261626868654E-3</v>
      </c>
      <c r="H122">
        <f>SUMPRODUCT(A$66:A122,B$66:B122)/SUM(B$66:B122)</f>
        <v>42.43363764044944</v>
      </c>
      <c r="I122">
        <f>SUMPRODUCT(A123:$A$166,B123:$B$166)/SUM(B123:$B$166)-A122</f>
        <v>26.954103895276617</v>
      </c>
    </row>
    <row r="123" spans="1:9" x14ac:dyDescent="0.2">
      <c r="A123" s="25">
        <v>57</v>
      </c>
      <c r="B123" s="23">
        <f t="shared" si="10"/>
        <v>495</v>
      </c>
      <c r="C123" s="23">
        <f t="shared" si="4"/>
        <v>99505</v>
      </c>
      <c r="D123" s="23">
        <f t="shared" si="11"/>
        <v>94304</v>
      </c>
      <c r="E123" s="21">
        <f t="shared" si="8"/>
        <v>0.94303999999999999</v>
      </c>
      <c r="F123" s="21">
        <f t="shared" si="5"/>
        <v>5.6960000000000011E-2</v>
      </c>
      <c r="G123" s="21">
        <f t="shared" si="9"/>
        <v>5.2241641337386017E-3</v>
      </c>
      <c r="H123">
        <f>SUMPRODUCT(A$66:A123,B$66:B123)/SUM(B$66:B123)</f>
        <v>43.598287837183008</v>
      </c>
      <c r="I123">
        <f>SUMPRODUCT(A124:$A$166,B124:$B$166)/SUM(B124:$B$166)-A123</f>
        <v>26.09122054303279</v>
      </c>
    </row>
    <row r="124" spans="1:9" x14ac:dyDescent="0.2">
      <c r="A124" s="25">
        <v>58</v>
      </c>
      <c r="B124" s="23">
        <f t="shared" si="10"/>
        <v>528</v>
      </c>
      <c r="C124" s="23">
        <f t="shared" si="4"/>
        <v>99472</v>
      </c>
      <c r="D124" s="23">
        <f t="shared" si="11"/>
        <v>93809</v>
      </c>
      <c r="E124" s="21">
        <f t="shared" si="8"/>
        <v>0.93808999999999998</v>
      </c>
      <c r="F124" s="21">
        <f t="shared" si="5"/>
        <v>6.1910000000000021E-2</v>
      </c>
      <c r="G124" s="21">
        <f t="shared" si="9"/>
        <v>5.5989141499830338E-3</v>
      </c>
      <c r="H124">
        <f>SUMPRODUCT(A$66:A124,B$66:B124)/SUM(B$66:B124)</f>
        <v>44.730019348117281</v>
      </c>
      <c r="I124">
        <f>SUMPRODUCT(A125:$A$166,B125:$B$166)/SUM(B125:$B$166)-A124</f>
        <v>25.233417053065423</v>
      </c>
    </row>
    <row r="125" spans="1:9" x14ac:dyDescent="0.2">
      <c r="A125" s="25">
        <v>59</v>
      </c>
      <c r="B125" s="23">
        <f t="shared" si="10"/>
        <v>580</v>
      </c>
      <c r="C125" s="23">
        <f t="shared" si="4"/>
        <v>99420</v>
      </c>
      <c r="D125" s="23">
        <f t="shared" si="11"/>
        <v>93281</v>
      </c>
      <c r="E125" s="21">
        <f t="shared" si="8"/>
        <v>0.93281000000000003</v>
      </c>
      <c r="F125" s="21">
        <f t="shared" si="5"/>
        <v>6.7189999999999972E-2</v>
      </c>
      <c r="G125" s="21">
        <f t="shared" si="9"/>
        <v>6.1827756398639792E-3</v>
      </c>
      <c r="H125">
        <f>SUMPRODUCT(A$66:A125,B$66:B125)/SUM(B$66:B125)</f>
        <v>45.863953966296755</v>
      </c>
      <c r="I125">
        <f>SUMPRODUCT(A126:$A$166,B126:$B$166)/SUM(B126:$B$166)-A125</f>
        <v>24.385222707046267</v>
      </c>
    </row>
    <row r="126" spans="1:9" x14ac:dyDescent="0.2">
      <c r="A126" s="25">
        <v>60</v>
      </c>
      <c r="B126" s="23">
        <f t="shared" si="10"/>
        <v>625</v>
      </c>
      <c r="C126" s="23">
        <f t="shared" si="4"/>
        <v>99375</v>
      </c>
      <c r="D126" s="23">
        <f t="shared" si="11"/>
        <v>92701</v>
      </c>
      <c r="E126" s="21">
        <f t="shared" si="8"/>
        <v>0.92701</v>
      </c>
      <c r="F126" s="21">
        <f t="shared" si="5"/>
        <v>7.2989999999999999E-2</v>
      </c>
      <c r="G126" s="21">
        <f t="shared" si="9"/>
        <v>6.7001854611335645E-3</v>
      </c>
      <c r="H126">
        <f>SUMPRODUCT(A$66:A126,B$66:B126)/SUM(B$66:B126)</f>
        <v>46.978924785461885</v>
      </c>
      <c r="I126">
        <f>SUMPRODUCT(A127:$A$166,B127:$B$166)/SUM(B127:$B$166)-A126</f>
        <v>23.54415362700216</v>
      </c>
    </row>
    <row r="127" spans="1:9" x14ac:dyDescent="0.2">
      <c r="A127" s="25">
        <v>61</v>
      </c>
      <c r="B127" s="23">
        <f t="shared" si="10"/>
        <v>649</v>
      </c>
      <c r="C127" s="23">
        <f t="shared" si="4"/>
        <v>99351</v>
      </c>
      <c r="D127" s="23">
        <f t="shared" si="11"/>
        <v>92076</v>
      </c>
      <c r="E127" s="21">
        <f t="shared" si="8"/>
        <v>0.92076000000000002</v>
      </c>
      <c r="F127" s="21">
        <f t="shared" si="5"/>
        <v>7.9239999999999977E-2</v>
      </c>
      <c r="G127" s="21">
        <f t="shared" si="9"/>
        <v>7.0010032254236741E-3</v>
      </c>
      <c r="H127">
        <f>SUMPRODUCT(A$66:A127,B$66:B127)/SUM(B$66:B127)</f>
        <v>48.040359267467629</v>
      </c>
      <c r="I127">
        <f>SUMPRODUCT(A128:$A$166,B128:$B$166)/SUM(B128:$B$166)-A127</f>
        <v>22.704382679545304</v>
      </c>
    </row>
    <row r="128" spans="1:9" x14ac:dyDescent="0.2">
      <c r="A128" s="25">
        <v>62</v>
      </c>
      <c r="B128" s="23">
        <f t="shared" si="10"/>
        <v>701</v>
      </c>
      <c r="C128" s="23">
        <f t="shared" si="4"/>
        <v>99299</v>
      </c>
      <c r="D128" s="23">
        <f t="shared" si="11"/>
        <v>91427</v>
      </c>
      <c r="E128" s="21">
        <f t="shared" si="8"/>
        <v>0.91427000000000003</v>
      </c>
      <c r="F128" s="21">
        <f t="shared" si="5"/>
        <v>8.5729999999999973E-2</v>
      </c>
      <c r="G128" s="21">
        <f t="shared" si="9"/>
        <v>7.6132759894000611E-3</v>
      </c>
      <c r="H128">
        <f>SUMPRODUCT(A$66:A128,B$66:B128)/SUM(B$66:B128)</f>
        <v>49.095535906836318</v>
      </c>
      <c r="I128">
        <f>SUMPRODUCT(A129:$A$166,B129:$B$166)/SUM(B129:$B$166)-A128</f>
        <v>21.872292055223866</v>
      </c>
    </row>
    <row r="129" spans="1:9" x14ac:dyDescent="0.2">
      <c r="A129" s="25">
        <v>63</v>
      </c>
      <c r="B129" s="23">
        <f t="shared" si="10"/>
        <v>771</v>
      </c>
      <c r="C129" s="23">
        <f t="shared" si="4"/>
        <v>99229</v>
      </c>
      <c r="D129" s="23">
        <f t="shared" si="11"/>
        <v>90726</v>
      </c>
      <c r="E129" s="21">
        <f t="shared" si="8"/>
        <v>0.90725999999999996</v>
      </c>
      <c r="F129" s="21">
        <f t="shared" si="5"/>
        <v>9.2740000000000045E-2</v>
      </c>
      <c r="G129" s="21">
        <f t="shared" si="9"/>
        <v>8.4329574414560259E-3</v>
      </c>
      <c r="H129">
        <f>SUMPRODUCT(A$66:A129,B$66:B129)/SUM(B$66:B129)</f>
        <v>50.162767546042808</v>
      </c>
      <c r="I129">
        <f>SUMPRODUCT(A130:$A$166,B130:$B$166)/SUM(B130:$B$166)-A129</f>
        <v>21.051412479686562</v>
      </c>
    </row>
    <row r="130" spans="1:9" x14ac:dyDescent="0.2">
      <c r="A130" s="25">
        <v>64</v>
      </c>
      <c r="B130" s="23">
        <f t="shared" si="10"/>
        <v>792</v>
      </c>
      <c r="C130" s="23">
        <f t="shared" si="4"/>
        <v>99208</v>
      </c>
      <c r="D130" s="23">
        <f t="shared" si="11"/>
        <v>89955</v>
      </c>
      <c r="E130" s="21">
        <f t="shared" ref="E130:E161" si="12">D130/100000</f>
        <v>0.89954999999999996</v>
      </c>
      <c r="F130" s="21">
        <f t="shared" si="5"/>
        <v>0.10045000000000004</v>
      </c>
      <c r="G130" s="21">
        <f t="shared" ref="G130:G166" si="13">B130/D129</f>
        <v>8.729581376893062E-3</v>
      </c>
      <c r="H130">
        <f>SUMPRODUCT(A$66:A130,B$66:B130)/SUM(B$66:B130)</f>
        <v>51.174033404078621</v>
      </c>
      <c r="I130">
        <f>SUMPRODUCT(A131:$A$166,B131:$B$166)/SUM(B131:$B$166)-A130</f>
        <v>20.229747332959008</v>
      </c>
    </row>
    <row r="131" spans="1:9" x14ac:dyDescent="0.2">
      <c r="A131" s="25">
        <v>65</v>
      </c>
      <c r="B131" s="23">
        <f t="shared" si="10"/>
        <v>859</v>
      </c>
      <c r="C131" s="23">
        <f t="shared" ref="C131:C166" si="14">100000-B131</f>
        <v>99141</v>
      </c>
      <c r="D131" s="23">
        <f t="shared" si="11"/>
        <v>89163</v>
      </c>
      <c r="E131" s="21">
        <f t="shared" si="12"/>
        <v>0.89163000000000003</v>
      </c>
      <c r="F131" s="21">
        <f t="shared" ref="F131:F166" si="15">1-E131</f>
        <v>0.10836999999999997</v>
      </c>
      <c r="G131" s="21">
        <f t="shared" si="13"/>
        <v>9.5492190539714309E-3</v>
      </c>
      <c r="H131">
        <f>SUMPRODUCT(A$66:A131,B$66:B131)/SUM(B$66:B131)</f>
        <v>52.189466484268124</v>
      </c>
      <c r="I131">
        <f>SUMPRODUCT(A132:$A$166,B132:$B$166)/SUM(B132:$B$166)-A131</f>
        <v>19.417049358778101</v>
      </c>
    </row>
    <row r="132" spans="1:9" x14ac:dyDescent="0.2">
      <c r="A132" s="25">
        <v>66</v>
      </c>
      <c r="B132" s="23">
        <f t="shared" si="10"/>
        <v>962</v>
      </c>
      <c r="C132" s="23">
        <f t="shared" si="14"/>
        <v>99038</v>
      </c>
      <c r="D132" s="23">
        <f t="shared" si="11"/>
        <v>88303</v>
      </c>
      <c r="E132" s="21">
        <f t="shared" si="12"/>
        <v>0.88302999999999998</v>
      </c>
      <c r="F132" s="21">
        <f t="shared" si="15"/>
        <v>0.11697000000000002</v>
      </c>
      <c r="G132" s="21">
        <f t="shared" si="13"/>
        <v>1.0789228715947197E-2</v>
      </c>
      <c r="H132">
        <f>SUMPRODUCT(A$66:A132,B$66:B132)/SUM(B$66:B132)</f>
        <v>53.239058303049454</v>
      </c>
      <c r="I132">
        <f>SUMPRODUCT(A133:$A$166,B133:$B$166)/SUM(B133:$B$166)-A132</f>
        <v>18.620160726363935</v>
      </c>
    </row>
    <row r="133" spans="1:9" x14ac:dyDescent="0.2">
      <c r="A133" s="25">
        <v>67</v>
      </c>
      <c r="B133" s="23">
        <f t="shared" si="10"/>
        <v>988</v>
      </c>
      <c r="C133" s="23">
        <f t="shared" si="14"/>
        <v>99012</v>
      </c>
      <c r="D133" s="23">
        <f t="shared" si="11"/>
        <v>87341</v>
      </c>
      <c r="E133" s="21">
        <f t="shared" si="12"/>
        <v>0.87341000000000002</v>
      </c>
      <c r="F133" s="21">
        <f t="shared" si="15"/>
        <v>0.12658999999999998</v>
      </c>
      <c r="G133" s="21">
        <f t="shared" si="13"/>
        <v>1.1188747834161919E-2</v>
      </c>
      <c r="H133">
        <f>SUMPRODUCT(A$66:A133,B$66:B133)/SUM(B$66:B133)</f>
        <v>54.235380331232598</v>
      </c>
      <c r="I133">
        <f>SUMPRODUCT(A134:$A$166,B134:$B$166)/SUM(B134:$B$166)-A133</f>
        <v>17.822022008093597</v>
      </c>
    </row>
    <row r="134" spans="1:9" x14ac:dyDescent="0.2">
      <c r="A134" s="25">
        <v>68</v>
      </c>
      <c r="B134" s="23">
        <f t="shared" si="10"/>
        <v>1051</v>
      </c>
      <c r="C134" s="23">
        <f t="shared" si="14"/>
        <v>98949</v>
      </c>
      <c r="D134" s="23">
        <f t="shared" si="11"/>
        <v>86353</v>
      </c>
      <c r="E134" s="21">
        <f t="shared" si="12"/>
        <v>0.86353000000000002</v>
      </c>
      <c r="F134" s="21">
        <f t="shared" si="15"/>
        <v>0.13646999999999998</v>
      </c>
      <c r="G134" s="21">
        <f t="shared" si="13"/>
        <v>1.2033294787098843E-2</v>
      </c>
      <c r="H134">
        <f>SUMPRODUCT(A$66:A134,B$66:B134)/SUM(B$66:B134)</f>
        <v>55.219704701639792</v>
      </c>
      <c r="I134">
        <f>SUMPRODUCT(A135:$A$166,B135:$B$166)/SUM(B135:$B$166)-A134</f>
        <v>17.029557459795754</v>
      </c>
    </row>
    <row r="135" spans="1:9" x14ac:dyDescent="0.2">
      <c r="A135" s="25">
        <v>69</v>
      </c>
      <c r="B135" s="23">
        <f t="shared" si="10"/>
        <v>1113</v>
      </c>
      <c r="C135" s="23">
        <f t="shared" si="14"/>
        <v>98887</v>
      </c>
      <c r="D135" s="23">
        <f t="shared" si="11"/>
        <v>85302</v>
      </c>
      <c r="E135" s="21">
        <f t="shared" si="12"/>
        <v>0.85302</v>
      </c>
      <c r="F135" s="21">
        <f t="shared" si="15"/>
        <v>0.14698</v>
      </c>
      <c r="G135" s="21">
        <f t="shared" si="13"/>
        <v>1.2888955797714034E-2</v>
      </c>
      <c r="H135">
        <f>SUMPRODUCT(A$66:A135,B$66:B135)/SUM(B$66:B135)</f>
        <v>56.189816571790004</v>
      </c>
      <c r="I135">
        <f>SUMPRODUCT(A136:$A$166,B136:$B$166)/SUM(B136:$B$166)-A135</f>
        <v>16.241754582109252</v>
      </c>
    </row>
    <row r="136" spans="1:9" x14ac:dyDescent="0.2">
      <c r="A136" s="25">
        <v>70</v>
      </c>
      <c r="B136" s="23">
        <f t="shared" si="10"/>
        <v>1197</v>
      </c>
      <c r="C136" s="23">
        <f t="shared" si="14"/>
        <v>98803</v>
      </c>
      <c r="D136" s="23">
        <f t="shared" si="11"/>
        <v>84189</v>
      </c>
      <c r="E136" s="21">
        <f t="shared" si="12"/>
        <v>0.84189000000000003</v>
      </c>
      <c r="F136" s="21">
        <f t="shared" si="15"/>
        <v>0.15810999999999997</v>
      </c>
      <c r="G136" s="21">
        <f t="shared" si="13"/>
        <v>1.4032496307237814E-2</v>
      </c>
      <c r="H136">
        <f>SUMPRODUCT(A$66:A136,B$66:B136)/SUM(B$66:B136)</f>
        <v>57.161815722937611</v>
      </c>
      <c r="I136">
        <f>SUMPRODUCT(A137:$A$166,B137:$B$166)/SUM(B137:$B$166)-A136</f>
        <v>15.461884652509653</v>
      </c>
    </row>
    <row r="137" spans="1:9" x14ac:dyDescent="0.2">
      <c r="A137" s="25">
        <v>71</v>
      </c>
      <c r="B137" s="23">
        <f t="shared" si="10"/>
        <v>1195</v>
      </c>
      <c r="C137" s="23">
        <f t="shared" si="14"/>
        <v>98805</v>
      </c>
      <c r="D137" s="23">
        <f t="shared" si="11"/>
        <v>82993</v>
      </c>
      <c r="E137" s="21">
        <f t="shared" si="12"/>
        <v>0.82992999999999995</v>
      </c>
      <c r="F137" s="21">
        <f t="shared" si="15"/>
        <v>0.17007000000000005</v>
      </c>
      <c r="G137" s="21">
        <f t="shared" si="13"/>
        <v>1.4194253406026916E-2</v>
      </c>
      <c r="H137">
        <f>SUMPRODUCT(A$66:A137,B$66:B137)/SUM(B$66:B137)</f>
        <v>58.070321942643666</v>
      </c>
      <c r="I137">
        <f>SUMPRODUCT(A138:$A$166,B138:$B$166)/SUM(B138:$B$166)-A137</f>
        <v>14.673452898328947</v>
      </c>
    </row>
    <row r="138" spans="1:9" x14ac:dyDescent="0.2">
      <c r="A138" s="25">
        <v>72</v>
      </c>
      <c r="B138" s="23">
        <f t="shared" si="10"/>
        <v>1320</v>
      </c>
      <c r="C138" s="23">
        <f t="shared" si="14"/>
        <v>98680</v>
      </c>
      <c r="D138" s="23">
        <f t="shared" si="11"/>
        <v>81798</v>
      </c>
      <c r="E138" s="21">
        <f t="shared" si="12"/>
        <v>0.81798000000000004</v>
      </c>
      <c r="F138" s="21">
        <f t="shared" si="15"/>
        <v>0.18201999999999996</v>
      </c>
      <c r="G138" s="21">
        <f t="shared" si="13"/>
        <v>1.5904955839649126E-2</v>
      </c>
      <c r="H138">
        <f>SUMPRODUCT(A$66:A138,B$66:B138)/SUM(B$66:B138)</f>
        <v>59.012191373834646</v>
      </c>
      <c r="I138">
        <f>SUMPRODUCT(A139:$A$166,B139:$B$166)/SUM(B139:$B$166)-A138</f>
        <v>13.898040191625711</v>
      </c>
    </row>
    <row r="139" spans="1:9" x14ac:dyDescent="0.2">
      <c r="A139" s="25">
        <v>73</v>
      </c>
      <c r="B139" s="23">
        <f t="shared" si="10"/>
        <v>1426</v>
      </c>
      <c r="C139" s="23">
        <f t="shared" si="14"/>
        <v>98574</v>
      </c>
      <c r="D139" s="23">
        <f t="shared" si="11"/>
        <v>80478</v>
      </c>
      <c r="E139" s="21">
        <f t="shared" si="12"/>
        <v>0.80478000000000005</v>
      </c>
      <c r="F139" s="21">
        <f t="shared" si="15"/>
        <v>0.19521999999999995</v>
      </c>
      <c r="G139" s="21">
        <f t="shared" si="13"/>
        <v>1.743318907552752E-2</v>
      </c>
      <c r="H139">
        <f>SUMPRODUCT(A$66:A139,B$66:B139)/SUM(B$66:B139)</f>
        <v>59.964388008401755</v>
      </c>
      <c r="I139">
        <f>SUMPRODUCT(A140:$A$166,B140:$B$166)/SUM(B140:$B$166)-A139</f>
        <v>13.131037890016344</v>
      </c>
    </row>
    <row r="140" spans="1:9" x14ac:dyDescent="0.2">
      <c r="A140" s="25">
        <v>74</v>
      </c>
      <c r="B140" s="23">
        <f t="shared" si="10"/>
        <v>1565</v>
      </c>
      <c r="C140" s="23">
        <f t="shared" si="14"/>
        <v>98435</v>
      </c>
      <c r="D140" s="23">
        <f t="shared" si="11"/>
        <v>79052</v>
      </c>
      <c r="E140" s="21">
        <f t="shared" si="12"/>
        <v>0.79052</v>
      </c>
      <c r="F140" s="21">
        <f t="shared" si="15"/>
        <v>0.20948</v>
      </c>
      <c r="G140" s="21">
        <f t="shared" si="13"/>
        <v>1.9446308307860535E-2</v>
      </c>
      <c r="H140">
        <f>SUMPRODUCT(A$66:A140,B$66:B140)/SUM(B$66:B140)</f>
        <v>60.940079065428861</v>
      </c>
      <c r="I140">
        <f>SUMPRODUCT(A141:$A$166,B141:$B$166)/SUM(B141:$B$166)-A140</f>
        <v>12.37640551089514</v>
      </c>
    </row>
    <row r="141" spans="1:9" x14ac:dyDescent="0.2">
      <c r="A141" s="25">
        <v>75</v>
      </c>
      <c r="B141" s="23">
        <f t="shared" si="10"/>
        <v>1742</v>
      </c>
      <c r="C141" s="23">
        <f t="shared" si="14"/>
        <v>98258</v>
      </c>
      <c r="D141" s="23">
        <f t="shared" si="11"/>
        <v>77487</v>
      </c>
      <c r="E141" s="21">
        <f t="shared" si="12"/>
        <v>0.77486999999999995</v>
      </c>
      <c r="F141" s="21">
        <f t="shared" si="15"/>
        <v>0.22513000000000005</v>
      </c>
      <c r="G141" s="21">
        <f t="shared" si="13"/>
        <v>2.2036128118200677E-2</v>
      </c>
      <c r="H141">
        <f>SUMPRODUCT(A$66:A141,B$66:B141)/SUM(B$66:B141)</f>
        <v>61.949866007008865</v>
      </c>
      <c r="I141">
        <f>SUMPRODUCT(A142:$A$166,B142:$B$166)/SUM(B142:$B$166)-A141</f>
        <v>11.638433467315423</v>
      </c>
    </row>
    <row r="142" spans="1:9" x14ac:dyDescent="0.2">
      <c r="A142" s="25">
        <v>76</v>
      </c>
      <c r="B142" s="23">
        <f t="shared" si="10"/>
        <v>1814</v>
      </c>
      <c r="C142" s="23">
        <f t="shared" si="14"/>
        <v>98186</v>
      </c>
      <c r="D142" s="23">
        <f t="shared" si="11"/>
        <v>75745</v>
      </c>
      <c r="E142" s="21">
        <f t="shared" si="12"/>
        <v>0.75744999999999996</v>
      </c>
      <c r="F142" s="21">
        <f t="shared" si="15"/>
        <v>0.24255000000000004</v>
      </c>
      <c r="G142" s="21">
        <f t="shared" si="13"/>
        <v>2.3410378515105759E-2</v>
      </c>
      <c r="H142">
        <f>SUMPRODUCT(A$66:A142,B$66:B142)/SUM(B$66:B142)</f>
        <v>62.927538455636963</v>
      </c>
      <c r="I142">
        <f>SUMPRODUCT(A143:$A$166,B143:$B$166)/SUM(B143:$B$166)-A142</f>
        <v>10.899861822319764</v>
      </c>
    </row>
    <row r="143" spans="1:9" x14ac:dyDescent="0.2">
      <c r="A143" s="25">
        <v>77</v>
      </c>
      <c r="B143" s="23">
        <f t="shared" si="10"/>
        <v>2055</v>
      </c>
      <c r="C143" s="23">
        <f t="shared" si="14"/>
        <v>97945</v>
      </c>
      <c r="D143" s="23">
        <f t="shared" si="11"/>
        <v>73931</v>
      </c>
      <c r="E143" s="21">
        <f t="shared" si="12"/>
        <v>0.73931000000000002</v>
      </c>
      <c r="F143" s="21">
        <f t="shared" si="15"/>
        <v>0.26068999999999998</v>
      </c>
      <c r="G143" s="21">
        <f t="shared" si="13"/>
        <v>2.7130503663608158E-2</v>
      </c>
      <c r="H143">
        <f>SUMPRODUCT(A$66:A143,B$66:B143)/SUM(B$66:B143)</f>
        <v>63.955802872991036</v>
      </c>
      <c r="I143">
        <f>SUMPRODUCT(A144:$A$166,B144:$B$166)/SUM(B144:$B$166)-A143</f>
        <v>10.183353538731652</v>
      </c>
    </row>
    <row r="144" spans="1:9" x14ac:dyDescent="0.2">
      <c r="A144" s="25">
        <v>78</v>
      </c>
      <c r="B144" s="23">
        <f t="shared" si="10"/>
        <v>2334</v>
      </c>
      <c r="C144" s="23">
        <f t="shared" si="14"/>
        <v>97666</v>
      </c>
      <c r="D144" s="23">
        <f t="shared" si="11"/>
        <v>71876</v>
      </c>
      <c r="E144" s="21">
        <f t="shared" si="12"/>
        <v>0.71875999999999995</v>
      </c>
      <c r="F144" s="21">
        <f t="shared" si="15"/>
        <v>0.28124000000000005</v>
      </c>
      <c r="G144" s="21">
        <f t="shared" si="13"/>
        <v>3.1569977411370062E-2</v>
      </c>
      <c r="H144">
        <f>SUMPRODUCT(A$66:A144,B$66:B144)/SUM(B$66:B144)</f>
        <v>65.032011294241244</v>
      </c>
      <c r="I144">
        <f>SUMPRODUCT(A145:$A$166,B145:$B$166)/SUM(B145:$B$166)-A144</f>
        <v>9.4920710365985457</v>
      </c>
    </row>
    <row r="145" spans="1:9" x14ac:dyDescent="0.2">
      <c r="A145" s="25">
        <v>79</v>
      </c>
      <c r="B145" s="23">
        <f t="shared" si="10"/>
        <v>2538</v>
      </c>
      <c r="C145" s="23">
        <f t="shared" si="14"/>
        <v>97462</v>
      </c>
      <c r="D145" s="23">
        <f t="shared" si="11"/>
        <v>69543</v>
      </c>
      <c r="E145" s="21">
        <f t="shared" si="12"/>
        <v>0.69542999999999999</v>
      </c>
      <c r="F145" s="21">
        <f t="shared" si="15"/>
        <v>0.30457000000000001</v>
      </c>
      <c r="G145" s="21">
        <f t="shared" si="13"/>
        <v>3.5310813066948631E-2</v>
      </c>
      <c r="H145">
        <f>SUMPRODUCT(A$66:A145,B$66:B145)/SUM(B$66:B145)</f>
        <v>66.106406837192381</v>
      </c>
      <c r="I145">
        <f>SUMPRODUCT(A146:$A$166,B146:$B$166)/SUM(B146:$B$166)-A145</f>
        <v>8.8142799479750664</v>
      </c>
    </row>
    <row r="146" spans="1:9" x14ac:dyDescent="0.2">
      <c r="A146" s="25">
        <v>80</v>
      </c>
      <c r="B146" s="23">
        <f t="shared" si="10"/>
        <v>2728</v>
      </c>
      <c r="C146" s="23">
        <f t="shared" si="14"/>
        <v>97272</v>
      </c>
      <c r="D146" s="23">
        <f t="shared" si="11"/>
        <v>67005</v>
      </c>
      <c r="E146" s="21">
        <f t="shared" si="12"/>
        <v>0.67005000000000003</v>
      </c>
      <c r="F146" s="21">
        <f t="shared" si="15"/>
        <v>0.32994999999999997</v>
      </c>
      <c r="G146" s="21">
        <f t="shared" si="13"/>
        <v>3.922752829184821E-2</v>
      </c>
      <c r="H146">
        <f>SUMPRODUCT(A$66:A146,B$66:B146)/SUM(B$66:B146)</f>
        <v>67.167366476318435</v>
      </c>
      <c r="I146">
        <f>SUMPRODUCT(A147:$A$166,B147:$B$166)/SUM(B147:$B$166)-A146</f>
        <v>8.1465174633355701</v>
      </c>
    </row>
    <row r="147" spans="1:9" x14ac:dyDescent="0.2">
      <c r="A147" s="25">
        <v>81</v>
      </c>
      <c r="B147" s="23">
        <f t="shared" si="10"/>
        <v>2984</v>
      </c>
      <c r="C147" s="23">
        <f t="shared" si="14"/>
        <v>97016</v>
      </c>
      <c r="D147" s="23">
        <f t="shared" si="11"/>
        <v>64276</v>
      </c>
      <c r="E147" s="21">
        <f t="shared" si="12"/>
        <v>0.64276</v>
      </c>
      <c r="F147" s="21">
        <f t="shared" si="15"/>
        <v>0.35724</v>
      </c>
      <c r="G147" s="21">
        <f t="shared" si="13"/>
        <v>4.4533990000746211E-2</v>
      </c>
      <c r="H147">
        <f>SUMPRODUCT(A$66:A147,B$66:B147)/SUM(B$66:B147)</f>
        <v>68.233724294719437</v>
      </c>
      <c r="I147">
        <f>SUMPRODUCT(A148:$A$166,B148:$B$166)/SUM(B148:$B$166)-A147</f>
        <v>7.4950881838539374</v>
      </c>
    </row>
    <row r="148" spans="1:9" x14ac:dyDescent="0.2">
      <c r="A148" s="25">
        <v>82</v>
      </c>
      <c r="B148" s="23">
        <f t="shared" ref="B148:B166" si="16">L38</f>
        <v>3237</v>
      </c>
      <c r="C148" s="23">
        <f t="shared" si="14"/>
        <v>96763</v>
      </c>
      <c r="D148" s="23">
        <f t="shared" ref="D148:D166" si="17">K38</f>
        <v>61292</v>
      </c>
      <c r="E148" s="21">
        <f t="shared" si="12"/>
        <v>0.61292000000000002</v>
      </c>
      <c r="F148" s="21">
        <f t="shared" si="15"/>
        <v>0.38707999999999998</v>
      </c>
      <c r="G148" s="21">
        <f t="shared" si="13"/>
        <v>5.0360943431451866E-2</v>
      </c>
      <c r="H148">
        <f>SUMPRODUCT(A$66:A148,B$66:B148)/SUM(B$66:B148)</f>
        <v>69.296102038383594</v>
      </c>
      <c r="I148">
        <f>SUMPRODUCT(A149:$A$166,B149:$B$166)/SUM(B149:$B$166)-A148</f>
        <v>6.8579441510476045</v>
      </c>
    </row>
    <row r="149" spans="1:9" x14ac:dyDescent="0.2">
      <c r="A149" s="25">
        <v>83</v>
      </c>
      <c r="B149" s="23">
        <f t="shared" si="16"/>
        <v>3702</v>
      </c>
      <c r="C149" s="23">
        <f t="shared" si="14"/>
        <v>96298</v>
      </c>
      <c r="D149" s="23">
        <f t="shared" si="17"/>
        <v>58056</v>
      </c>
      <c r="E149" s="21">
        <f t="shared" si="12"/>
        <v>0.58055999999999996</v>
      </c>
      <c r="F149" s="21">
        <f t="shared" si="15"/>
        <v>0.41944000000000004</v>
      </c>
      <c r="G149" s="21">
        <f t="shared" si="13"/>
        <v>6.0399399595379495E-2</v>
      </c>
      <c r="H149">
        <f>SUMPRODUCT(A$66:A149,B$66:B149)/SUM(B$66:B149)</f>
        <v>70.407496659145181</v>
      </c>
      <c r="I149">
        <f>SUMPRODUCT(A150:$A$166,B150:$B$166)/SUM(B150:$B$166)-A149</f>
        <v>6.2577617994100336</v>
      </c>
    </row>
    <row r="150" spans="1:9" x14ac:dyDescent="0.2">
      <c r="A150" s="25">
        <v>84</v>
      </c>
      <c r="B150" s="23">
        <f t="shared" si="16"/>
        <v>4233</v>
      </c>
      <c r="C150" s="23">
        <f t="shared" si="14"/>
        <v>95767</v>
      </c>
      <c r="D150" s="23">
        <f t="shared" si="17"/>
        <v>54353</v>
      </c>
      <c r="E150" s="21">
        <f t="shared" si="12"/>
        <v>0.54352999999999996</v>
      </c>
      <c r="F150" s="21">
        <f t="shared" si="15"/>
        <v>0.45647000000000004</v>
      </c>
      <c r="G150" s="21">
        <f t="shared" si="13"/>
        <v>7.2912360479537003E-2</v>
      </c>
      <c r="H150">
        <f>SUMPRODUCT(A$66:A150,B$66:B150)/SUM(B$66:B150)</f>
        <v>71.561006415396946</v>
      </c>
      <c r="I150">
        <f>SUMPRODUCT(A151:$A$166,B151:$B$166)/SUM(B151:$B$166)-A150</f>
        <v>5.7028216049752984</v>
      </c>
    </row>
    <row r="151" spans="1:9" x14ac:dyDescent="0.2">
      <c r="A151" s="25">
        <v>85</v>
      </c>
      <c r="B151" s="23">
        <f t="shared" si="16"/>
        <v>4867</v>
      </c>
      <c r="C151" s="23">
        <f t="shared" si="14"/>
        <v>95133</v>
      </c>
      <c r="D151" s="23">
        <f t="shared" si="17"/>
        <v>50120</v>
      </c>
      <c r="E151" s="21">
        <f t="shared" si="12"/>
        <v>0.50119999999999998</v>
      </c>
      <c r="F151" s="21">
        <f t="shared" si="15"/>
        <v>0.49880000000000002</v>
      </c>
      <c r="G151" s="21">
        <f t="shared" si="13"/>
        <v>8.9544275384983343E-2</v>
      </c>
      <c r="H151">
        <f>SUMPRODUCT(A$66:A151,B$66:B151)/SUM(B$66:B151)</f>
        <v>72.755730907629641</v>
      </c>
      <c r="I151">
        <f>SUMPRODUCT(A152:$A$166,B152:$B$166)/SUM(B152:$B$166)-A151</f>
        <v>5.2098803721754479</v>
      </c>
    </row>
    <row r="152" spans="1:9" x14ac:dyDescent="0.2">
      <c r="A152" s="25">
        <v>86</v>
      </c>
      <c r="B152" s="23">
        <f t="shared" si="16"/>
        <v>5209</v>
      </c>
      <c r="C152" s="23">
        <f t="shared" si="14"/>
        <v>94791</v>
      </c>
      <c r="D152" s="23">
        <f t="shared" si="17"/>
        <v>45253</v>
      </c>
      <c r="E152" s="21">
        <f t="shared" si="12"/>
        <v>0.45252999999999999</v>
      </c>
      <c r="F152" s="21">
        <f t="shared" si="15"/>
        <v>0.54747000000000001</v>
      </c>
      <c r="G152" s="21">
        <f t="shared" si="13"/>
        <v>0.10393056664006385</v>
      </c>
      <c r="H152">
        <f>SUMPRODUCT(A$66:A152,B$66:B152)/SUM(B$66:B152)</f>
        <v>73.906398025218493</v>
      </c>
      <c r="I152">
        <f>SUMPRODUCT(A153:$A$166,B153:$B$166)/SUM(B153:$B$166)-A152</f>
        <v>4.7590593774260554</v>
      </c>
    </row>
    <row r="153" spans="1:9" x14ac:dyDescent="0.2">
      <c r="A153" s="25">
        <v>87</v>
      </c>
      <c r="B153" s="23">
        <f t="shared" si="16"/>
        <v>5416</v>
      </c>
      <c r="C153" s="23">
        <f t="shared" si="14"/>
        <v>94584</v>
      </c>
      <c r="D153" s="23">
        <f t="shared" si="17"/>
        <v>40044</v>
      </c>
      <c r="E153" s="21">
        <f t="shared" si="12"/>
        <v>0.40044000000000002</v>
      </c>
      <c r="F153" s="21">
        <f t="shared" si="15"/>
        <v>0.59955999999999998</v>
      </c>
      <c r="G153" s="21">
        <f t="shared" si="13"/>
        <v>0.11968267297195766</v>
      </c>
      <c r="H153">
        <f>SUMPRODUCT(A$66:A153,B$66:B153)/SUM(B$66:B153)</f>
        <v>74.991188888209024</v>
      </c>
      <c r="I153">
        <f>SUMPRODUCT(A154:$A$166,B154:$B$166)/SUM(B154:$B$166)-A153</f>
        <v>4.3489207590902481</v>
      </c>
    </row>
    <row r="154" spans="1:9" x14ac:dyDescent="0.2">
      <c r="A154" s="25">
        <v>88</v>
      </c>
      <c r="B154" s="23">
        <f t="shared" si="16"/>
        <v>5421</v>
      </c>
      <c r="C154" s="23">
        <f t="shared" si="14"/>
        <v>94579</v>
      </c>
      <c r="D154" s="23">
        <f t="shared" si="17"/>
        <v>34628</v>
      </c>
      <c r="E154" s="21">
        <f t="shared" si="12"/>
        <v>0.34627999999999998</v>
      </c>
      <c r="F154" s="21">
        <f t="shared" si="15"/>
        <v>0.65372000000000008</v>
      </c>
      <c r="G154" s="21">
        <f t="shared" si="13"/>
        <v>0.13537608630506442</v>
      </c>
      <c r="H154">
        <f>SUMPRODUCT(A$66:A154,B$66:B154)/SUM(B$66:B154)</f>
        <v>75.987343381407769</v>
      </c>
      <c r="I154">
        <f>SUMPRODUCT(A155:$A$166,B155:$B$166)/SUM(B155:$B$166)-A154</f>
        <v>3.972915377741117</v>
      </c>
    </row>
    <row r="155" spans="1:9" x14ac:dyDescent="0.2">
      <c r="A155" s="25">
        <v>89</v>
      </c>
      <c r="B155" s="23">
        <f t="shared" si="16"/>
        <v>5252</v>
      </c>
      <c r="C155" s="23">
        <f t="shared" si="14"/>
        <v>94748</v>
      </c>
      <c r="D155" s="23">
        <f t="shared" si="17"/>
        <v>29207</v>
      </c>
      <c r="E155" s="21">
        <f t="shared" si="12"/>
        <v>0.29207</v>
      </c>
      <c r="F155" s="21">
        <f t="shared" si="15"/>
        <v>0.70792999999999995</v>
      </c>
      <c r="G155" s="21">
        <f t="shared" si="13"/>
        <v>0.15166916945824188</v>
      </c>
      <c r="H155">
        <f>SUMPRODUCT(A$66:A155,B$66:B155)/SUM(B$66:B155)</f>
        <v>76.886054309948051</v>
      </c>
      <c r="I155">
        <f>SUMPRODUCT(A156:$A$166,B156:$B$166)/SUM(B156:$B$166)-A155</f>
        <v>3.6277996812347908</v>
      </c>
    </row>
    <row r="156" spans="1:9" x14ac:dyDescent="0.2">
      <c r="A156" s="25">
        <v>90</v>
      </c>
      <c r="B156" s="23">
        <f t="shared" si="16"/>
        <v>4969</v>
      </c>
      <c r="C156" s="23">
        <f t="shared" si="14"/>
        <v>95031</v>
      </c>
      <c r="D156" s="23">
        <f t="shared" si="17"/>
        <v>23955</v>
      </c>
      <c r="E156" s="21">
        <f t="shared" si="12"/>
        <v>0.23955000000000001</v>
      </c>
      <c r="F156" s="21">
        <f t="shared" si="15"/>
        <v>0.76044999999999996</v>
      </c>
      <c r="G156" s="21">
        <f t="shared" si="13"/>
        <v>0.17013044818023076</v>
      </c>
      <c r="H156">
        <f>SUMPRODUCT(A$66:A156,B$66:B156)/SUM(B$66:B156)</f>
        <v>77.690399190263406</v>
      </c>
      <c r="I156">
        <f>SUMPRODUCT(A157:$A$166,B157:$B$166)/SUM(B157:$B$166)-A156</f>
        <v>3.3196630106501317</v>
      </c>
    </row>
    <row r="157" spans="1:9" x14ac:dyDescent="0.2">
      <c r="A157" s="25">
        <v>91</v>
      </c>
      <c r="B157" s="23">
        <f t="shared" si="16"/>
        <v>4455</v>
      </c>
      <c r="C157" s="23">
        <f t="shared" si="14"/>
        <v>95545</v>
      </c>
      <c r="D157" s="23">
        <f t="shared" si="17"/>
        <v>18986</v>
      </c>
      <c r="E157" s="21">
        <f t="shared" si="12"/>
        <v>0.18986</v>
      </c>
      <c r="F157" s="21">
        <f t="shared" si="15"/>
        <v>0.81013999999999997</v>
      </c>
      <c r="G157" s="21">
        <f t="shared" si="13"/>
        <v>0.18597370068879149</v>
      </c>
      <c r="H157">
        <f>SUMPRODUCT(A$66:A157,B$66:B157)/SUM(B$66:B157)</f>
        <v>78.384150978717429</v>
      </c>
      <c r="I157">
        <f>SUMPRODUCT(A158:$A$166,B158:$B$166)/SUM(B158:$B$166)-A157</f>
        <v>3.0364128173116995</v>
      </c>
    </row>
    <row r="158" spans="1:9" x14ac:dyDescent="0.2">
      <c r="A158" s="25">
        <v>92</v>
      </c>
      <c r="B158" s="23">
        <f t="shared" si="16"/>
        <v>3838</v>
      </c>
      <c r="C158" s="23">
        <f t="shared" si="14"/>
        <v>96162</v>
      </c>
      <c r="D158" s="23">
        <f t="shared" si="17"/>
        <v>14531</v>
      </c>
      <c r="E158" s="21">
        <f t="shared" si="12"/>
        <v>0.14530999999999999</v>
      </c>
      <c r="F158" s="21">
        <f t="shared" si="15"/>
        <v>0.85468999999999995</v>
      </c>
      <c r="G158" s="21">
        <f t="shared" si="13"/>
        <v>0.20214895185926471</v>
      </c>
      <c r="H158">
        <f>SUMPRODUCT(A$66:A158,B$66:B158)/SUM(B$66:B158)</f>
        <v>78.969296919614365</v>
      </c>
      <c r="I158">
        <f>SUMPRODUCT(A159:$A$166,B159:$B$166)/SUM(B159:$B$166)-A158</f>
        <v>2.7751417769376161</v>
      </c>
    </row>
    <row r="159" spans="1:9" x14ac:dyDescent="0.2">
      <c r="A159" s="25">
        <v>93</v>
      </c>
      <c r="B159" s="23">
        <f t="shared" si="16"/>
        <v>3163</v>
      </c>
      <c r="C159" s="23">
        <f t="shared" si="14"/>
        <v>96837</v>
      </c>
      <c r="D159" s="23">
        <f t="shared" si="17"/>
        <v>10693</v>
      </c>
      <c r="E159" s="21">
        <f t="shared" si="12"/>
        <v>0.10693</v>
      </c>
      <c r="F159" s="21">
        <f t="shared" si="15"/>
        <v>0.89307000000000003</v>
      </c>
      <c r="G159" s="21">
        <f t="shared" si="13"/>
        <v>0.21767256210859542</v>
      </c>
      <c r="H159">
        <f>SUMPRODUCT(A$66:A159,B$66:B159)/SUM(B$66:B159)</f>
        <v>79.449226776251763</v>
      </c>
      <c r="I159">
        <f>SUMPRODUCT(A160:$A$166,B160:$B$166)/SUM(B160:$B$166)-A159</f>
        <v>2.5321558581636765</v>
      </c>
    </row>
    <row r="160" spans="1:9" x14ac:dyDescent="0.2">
      <c r="A160" s="25">
        <v>94</v>
      </c>
      <c r="B160" s="23">
        <f t="shared" si="16"/>
        <v>2482</v>
      </c>
      <c r="C160" s="23">
        <f t="shared" si="14"/>
        <v>97518</v>
      </c>
      <c r="D160" s="23">
        <f t="shared" si="17"/>
        <v>7531</v>
      </c>
      <c r="E160" s="21">
        <f t="shared" si="12"/>
        <v>7.5310000000000002E-2</v>
      </c>
      <c r="F160" s="21">
        <f t="shared" si="15"/>
        <v>0.92469000000000001</v>
      </c>
      <c r="G160" s="21">
        <f t="shared" si="13"/>
        <v>0.23211446740858505</v>
      </c>
      <c r="H160">
        <f>SUMPRODUCT(A$66:A160,B$66:B160)/SUM(B$66:B160)</f>
        <v>79.829577049456574</v>
      </c>
      <c r="I160">
        <f>SUMPRODUCT(A161:$A$166,B161:$B$166)/SUM(B161:$B$166)-A160</f>
        <v>2.3027355623100334</v>
      </c>
    </row>
    <row r="161" spans="1:9" x14ac:dyDescent="0.2">
      <c r="A161" s="25">
        <v>95</v>
      </c>
      <c r="B161" s="23">
        <f t="shared" si="16"/>
        <v>1845</v>
      </c>
      <c r="C161" s="23">
        <f t="shared" si="14"/>
        <v>98155</v>
      </c>
      <c r="D161" s="23">
        <f t="shared" si="17"/>
        <v>5049</v>
      </c>
      <c r="E161" s="21">
        <f t="shared" si="12"/>
        <v>5.049E-2</v>
      </c>
      <c r="F161" s="21">
        <f t="shared" si="15"/>
        <v>0.94950999999999997</v>
      </c>
      <c r="G161" s="21">
        <f t="shared" si="13"/>
        <v>0.2449873854733767</v>
      </c>
      <c r="H161">
        <f>SUMPRODUCT(A$66:A161,B$66:B161)/SUM(B$66:B161)</f>
        <v>80.118733018585289</v>
      </c>
      <c r="I161">
        <f>SUMPRODUCT(A162:$A$166,B162:$B$166)/SUM(B162:$B$166)-A161</f>
        <v>2.080582524271847</v>
      </c>
    </row>
    <row r="162" spans="1:9" x14ac:dyDescent="0.2">
      <c r="A162" s="25">
        <v>96</v>
      </c>
      <c r="B162" s="23">
        <f t="shared" si="16"/>
        <v>1291</v>
      </c>
      <c r="C162" s="23">
        <f t="shared" si="14"/>
        <v>98709</v>
      </c>
      <c r="D162" s="23">
        <f t="shared" si="17"/>
        <v>3204</v>
      </c>
      <c r="E162" s="21">
        <f>D162/100000</f>
        <v>3.2039999999999999E-2</v>
      </c>
      <c r="F162" s="21">
        <f t="shared" si="15"/>
        <v>0.96796000000000004</v>
      </c>
      <c r="G162" s="21">
        <f t="shared" si="13"/>
        <v>0.25569419687066747</v>
      </c>
      <c r="H162">
        <f>SUMPRODUCT(A$66:A162,B$66:B162)/SUM(B$66:B162)</f>
        <v>80.327756708261973</v>
      </c>
      <c r="I162">
        <f>SUMPRODUCT(A163:$A$166,B163:$B$166)/SUM(B163:$B$166)-A162</f>
        <v>1.8560311284046662</v>
      </c>
    </row>
    <row r="163" spans="1:9" x14ac:dyDescent="0.2">
      <c r="A163" s="25">
        <v>97</v>
      </c>
      <c r="B163" s="23">
        <f t="shared" si="16"/>
        <v>846</v>
      </c>
      <c r="C163" s="23">
        <f t="shared" si="14"/>
        <v>99154</v>
      </c>
      <c r="D163" s="23">
        <f t="shared" si="17"/>
        <v>1912</v>
      </c>
      <c r="E163" s="21">
        <f>D163/100000</f>
        <v>1.9120000000000002E-2</v>
      </c>
      <c r="F163" s="21">
        <f t="shared" si="15"/>
        <v>0.98087999999999997</v>
      </c>
      <c r="G163" s="21">
        <f t="shared" si="13"/>
        <v>0.2640449438202247</v>
      </c>
      <c r="H163">
        <f>SUMPRODUCT(A$66:A163,B$66:B163)/SUM(B$66:B163)</f>
        <v>80.470323650110174</v>
      </c>
      <c r="I163">
        <f>SUMPRODUCT(A164:$A$166,B164:$B$166)/SUM(B164:$B$166)-A163</f>
        <v>1.6159496327387188</v>
      </c>
    </row>
    <row r="164" spans="1:9" x14ac:dyDescent="0.2">
      <c r="A164" s="25">
        <v>98</v>
      </c>
      <c r="B164" s="23">
        <f t="shared" si="16"/>
        <v>515</v>
      </c>
      <c r="C164" s="23">
        <f t="shared" si="14"/>
        <v>99485</v>
      </c>
      <c r="D164" s="23">
        <f t="shared" si="17"/>
        <v>1066</v>
      </c>
      <c r="E164" s="21">
        <f>D164/100000</f>
        <v>1.0659999999999999E-2</v>
      </c>
      <c r="F164" s="21">
        <f t="shared" si="15"/>
        <v>0.98934</v>
      </c>
      <c r="G164" s="21">
        <f t="shared" si="13"/>
        <v>0.26935146443514646</v>
      </c>
      <c r="H164">
        <f>SUMPRODUCT(A$66:A164,B$66:B164)/SUM(B$66:B164)</f>
        <v>80.561101670202817</v>
      </c>
      <c r="I164">
        <f>SUMPRODUCT(A165:$A$166,B165:$B$166)/SUM(B165:$B$166)-A164</f>
        <v>1.3401826484018216</v>
      </c>
    </row>
    <row r="165" spans="1:9" x14ac:dyDescent="0.2">
      <c r="A165" s="25">
        <v>99</v>
      </c>
      <c r="B165" s="23">
        <f t="shared" si="16"/>
        <v>289</v>
      </c>
      <c r="C165" s="23">
        <f t="shared" si="14"/>
        <v>99711</v>
      </c>
      <c r="D165" s="23">
        <f t="shared" si="17"/>
        <v>551</v>
      </c>
      <c r="E165" s="21">
        <f>D165/100000</f>
        <v>5.5100000000000001E-3</v>
      </c>
      <c r="F165" s="21">
        <f t="shared" si="15"/>
        <v>0.99448999999999999</v>
      </c>
      <c r="G165" s="21">
        <f t="shared" si="13"/>
        <v>0.27110694183864914</v>
      </c>
      <c r="H165">
        <f>SUMPRODUCT(A$66:A165,B$66:B165)/SUM(B$66:B165)</f>
        <v>80.614530068780198</v>
      </c>
      <c r="I165">
        <f>SUMPRODUCT(A166:$A$166,B166:$B$166)/SUM(B166:$B$166)-A165</f>
        <v>1</v>
      </c>
    </row>
    <row r="166" spans="1:9" ht="13.5" thickBot="1" x14ac:dyDescent="0.25">
      <c r="A166" s="26">
        <v>100</v>
      </c>
      <c r="B166" s="23">
        <f t="shared" si="16"/>
        <v>149</v>
      </c>
      <c r="C166" s="23">
        <f t="shared" si="14"/>
        <v>99851</v>
      </c>
      <c r="D166" s="23">
        <f t="shared" si="17"/>
        <v>262</v>
      </c>
      <c r="E166" s="21">
        <f>D166/100000</f>
        <v>2.6199999999999999E-3</v>
      </c>
      <c r="F166" s="21">
        <f t="shared" si="15"/>
        <v>0.99738000000000004</v>
      </c>
      <c r="G166" s="21">
        <f t="shared" si="13"/>
        <v>0.27041742286751363</v>
      </c>
      <c r="H166">
        <f>SUMPRODUCT(A$66:A166,B$66:B166)/SUM(B$66:B166)</f>
        <v>80.643447095217596</v>
      </c>
      <c r="I166">
        <f>SUMPRODUCT(A$166:$A167,B$166:$B167)/SUM(B$166:$B167)-A166</f>
        <v>0</v>
      </c>
    </row>
    <row r="167" spans="1:9" ht="13.5" thickTop="1" x14ac:dyDescent="0.2">
      <c r="A167" s="27"/>
      <c r="B167" s="23"/>
      <c r="D167" s="21"/>
      <c r="E167" s="21"/>
      <c r="F167" s="21"/>
      <c r="G167" s="21"/>
    </row>
    <row r="168" spans="1:9" x14ac:dyDescent="0.2">
      <c r="A168" s="27"/>
      <c r="B168" s="21"/>
      <c r="D168" s="21"/>
      <c r="E168" s="21"/>
      <c r="F168" s="21"/>
      <c r="G168" s="21"/>
    </row>
    <row r="169" spans="1:9" x14ac:dyDescent="0.2">
      <c r="A169" s="27"/>
      <c r="B169" s="21"/>
      <c r="D169" s="21"/>
      <c r="E169" s="21"/>
      <c r="F169" s="21"/>
      <c r="G169" s="21"/>
    </row>
    <row r="170" spans="1:9" x14ac:dyDescent="0.2">
      <c r="A170" s="27"/>
      <c r="B170" s="21"/>
      <c r="D170" s="21"/>
      <c r="E170" s="21"/>
      <c r="F170" s="21"/>
      <c r="G170" s="21"/>
    </row>
    <row r="171" spans="1:9" x14ac:dyDescent="0.2">
      <c r="A171" s="27"/>
    </row>
    <row r="172" spans="1:9" x14ac:dyDescent="0.2">
      <c r="A172" s="27"/>
    </row>
    <row r="173" spans="1:9" x14ac:dyDescent="0.2">
      <c r="A173" s="27"/>
    </row>
    <row r="174" spans="1:9" x14ac:dyDescent="0.2">
      <c r="A174" s="27"/>
    </row>
    <row r="175" spans="1:9" x14ac:dyDescent="0.2">
      <c r="A175" s="27"/>
      <c r="B175" s="21"/>
      <c r="D175" s="21"/>
      <c r="E175" s="21"/>
      <c r="F175" s="21"/>
      <c r="G175" s="21"/>
    </row>
    <row r="176" spans="1:9" x14ac:dyDescent="0.2">
      <c r="A176" s="27"/>
      <c r="B176" s="21"/>
      <c r="D176" s="21"/>
      <c r="E176" s="21"/>
      <c r="F176" s="21"/>
      <c r="G176" s="21"/>
    </row>
    <row r="177" spans="1:7" x14ac:dyDescent="0.2">
      <c r="A177" s="27"/>
      <c r="B177" s="21"/>
      <c r="D177" s="21"/>
      <c r="E177" s="21"/>
      <c r="F177" s="21"/>
      <c r="G177" s="21"/>
    </row>
    <row r="178" spans="1:7" x14ac:dyDescent="0.2">
      <c r="A178" s="27"/>
      <c r="B178" s="21"/>
      <c r="D178" s="21"/>
      <c r="E178" s="21"/>
      <c r="F178" s="21"/>
      <c r="G178" s="21"/>
    </row>
    <row r="179" spans="1:7" x14ac:dyDescent="0.2">
      <c r="A179" s="27"/>
      <c r="B179" s="21"/>
      <c r="D179" s="21"/>
      <c r="E179" s="21"/>
      <c r="F179" s="21"/>
      <c r="G179" s="21"/>
    </row>
    <row r="180" spans="1:7" x14ac:dyDescent="0.2">
      <c r="A180" s="27"/>
      <c r="B180" s="21"/>
      <c r="D180" s="21"/>
      <c r="E180" s="21"/>
      <c r="F180" s="21"/>
      <c r="G180" s="21"/>
    </row>
    <row r="181" spans="1:7" x14ac:dyDescent="0.2">
      <c r="A181" s="27"/>
      <c r="B181" s="21"/>
      <c r="D181" s="21"/>
      <c r="E181" s="21"/>
      <c r="F181" s="21"/>
      <c r="G181" s="21"/>
    </row>
    <row r="182" spans="1:7" x14ac:dyDescent="0.2">
      <c r="A182" s="27"/>
      <c r="B182" s="21"/>
      <c r="D182" s="21"/>
      <c r="E182" s="21"/>
      <c r="F182" s="21"/>
      <c r="G182" s="21"/>
    </row>
    <row r="183" spans="1:7" x14ac:dyDescent="0.2">
      <c r="A183" s="27"/>
      <c r="B183" s="21"/>
      <c r="D183" s="21"/>
      <c r="E183" s="21"/>
      <c r="F183" s="21"/>
      <c r="G183" s="21"/>
    </row>
    <row r="184" spans="1:7" x14ac:dyDescent="0.2">
      <c r="A184" s="27"/>
      <c r="B184" s="21"/>
      <c r="D184" s="21"/>
      <c r="E184" s="21"/>
      <c r="F184" s="21"/>
      <c r="G184" s="21"/>
    </row>
    <row r="185" spans="1:7" x14ac:dyDescent="0.2">
      <c r="A185" s="27"/>
      <c r="B185" s="21"/>
      <c r="D185" s="21"/>
      <c r="E185" s="21"/>
      <c r="F185" s="21"/>
      <c r="G185" s="21"/>
    </row>
    <row r="186" spans="1:7" x14ac:dyDescent="0.2">
      <c r="A186" s="27"/>
      <c r="B186" s="21"/>
      <c r="D186" s="21"/>
      <c r="E186" s="21"/>
      <c r="F186" s="21"/>
      <c r="G186" s="21"/>
    </row>
    <row r="187" spans="1:7" x14ac:dyDescent="0.2">
      <c r="A187" s="27"/>
      <c r="B187" s="21"/>
      <c r="D187" s="21"/>
      <c r="E187" s="21"/>
      <c r="F187" s="21"/>
      <c r="G187" s="21"/>
    </row>
    <row r="188" spans="1:7" x14ac:dyDescent="0.2">
      <c r="A188" s="27"/>
      <c r="B188" s="21"/>
      <c r="D188" s="21"/>
      <c r="E188" s="21"/>
      <c r="F188" s="21"/>
      <c r="G188" s="21"/>
    </row>
    <row r="189" spans="1:7" x14ac:dyDescent="0.2">
      <c r="A189" s="27"/>
      <c r="B189" s="21"/>
      <c r="D189" s="21"/>
      <c r="E189" s="21"/>
      <c r="F189" s="21"/>
      <c r="G189" s="21"/>
    </row>
    <row r="190" spans="1:7" x14ac:dyDescent="0.2">
      <c r="A190" s="27"/>
      <c r="B190" s="21"/>
      <c r="D190" s="21"/>
      <c r="E190" s="21"/>
      <c r="F190" s="21"/>
      <c r="G190" s="21"/>
    </row>
    <row r="191" spans="1:7" x14ac:dyDescent="0.2">
      <c r="A191" s="27"/>
      <c r="B191" s="21"/>
      <c r="D191" s="21"/>
      <c r="E191" s="21"/>
      <c r="F191" s="21"/>
      <c r="G191" s="21"/>
    </row>
    <row r="192" spans="1:7" x14ac:dyDescent="0.2">
      <c r="A192" s="27"/>
      <c r="B192" s="21"/>
      <c r="D192" s="21"/>
      <c r="E192" s="21"/>
      <c r="F192" s="21"/>
      <c r="G192" s="21"/>
    </row>
    <row r="193" spans="1:7" x14ac:dyDescent="0.2">
      <c r="A193" s="27"/>
      <c r="B193" s="21"/>
      <c r="D193" s="21"/>
      <c r="E193" s="21"/>
      <c r="F193" s="21"/>
      <c r="G193" s="21"/>
    </row>
    <row r="194" spans="1:7" x14ac:dyDescent="0.2">
      <c r="A194" s="27"/>
      <c r="B194" s="21"/>
      <c r="D194" s="21"/>
      <c r="E194" s="21"/>
      <c r="F194" s="21"/>
      <c r="G194" s="21"/>
    </row>
    <row r="195" spans="1:7" x14ac:dyDescent="0.2">
      <c r="A195" s="27"/>
      <c r="B195" s="21"/>
      <c r="D195" s="21"/>
      <c r="E195" s="21"/>
      <c r="F195" s="21"/>
      <c r="G195" s="21"/>
    </row>
    <row r="196" spans="1:7" x14ac:dyDescent="0.2">
      <c r="A196" s="27"/>
      <c r="B196" s="21"/>
      <c r="D196" s="21"/>
      <c r="E196" s="21"/>
      <c r="F196" s="21"/>
      <c r="G196" s="21"/>
    </row>
    <row r="197" spans="1:7" x14ac:dyDescent="0.2">
      <c r="A197" s="27"/>
      <c r="B197" s="21"/>
      <c r="D197" s="21"/>
      <c r="E197" s="21"/>
      <c r="F197" s="21"/>
      <c r="G197" s="21"/>
    </row>
    <row r="198" spans="1:7" x14ac:dyDescent="0.2">
      <c r="A198" s="27"/>
      <c r="B198" s="21"/>
      <c r="D198" s="21"/>
      <c r="E198" s="21"/>
      <c r="F198" s="21"/>
      <c r="G198" s="21"/>
    </row>
    <row r="199" spans="1:7" x14ac:dyDescent="0.2">
      <c r="A199" s="27"/>
      <c r="B199" s="21"/>
      <c r="D199" s="21"/>
      <c r="E199" s="21"/>
      <c r="F199" s="21"/>
      <c r="G199" s="21"/>
    </row>
    <row r="200" spans="1:7" x14ac:dyDescent="0.2">
      <c r="A200" s="27"/>
      <c r="B200" s="21"/>
      <c r="D200" s="21"/>
      <c r="E200" s="21"/>
      <c r="F200" s="21"/>
      <c r="G200" s="21"/>
    </row>
    <row r="201" spans="1:7" x14ac:dyDescent="0.2">
      <c r="A201" s="27"/>
      <c r="B201" s="21"/>
      <c r="D201" s="21"/>
      <c r="E201" s="21"/>
      <c r="F201" s="21"/>
      <c r="G201" s="21"/>
    </row>
    <row r="202" spans="1:7" x14ac:dyDescent="0.2">
      <c r="A202" s="27"/>
      <c r="B202" s="21"/>
      <c r="D202" s="21"/>
      <c r="E202" s="21"/>
      <c r="F202" s="21"/>
      <c r="G202" s="21"/>
    </row>
    <row r="203" spans="1:7" x14ac:dyDescent="0.2">
      <c r="A203" s="27"/>
      <c r="B203" s="21"/>
      <c r="C203"/>
      <c r="E203" s="21"/>
    </row>
    <row r="204" spans="1:7" x14ac:dyDescent="0.2">
      <c r="A204" s="27"/>
      <c r="B204" s="21"/>
      <c r="C204"/>
      <c r="E204" s="21"/>
    </row>
    <row r="205" spans="1:7" x14ac:dyDescent="0.2">
      <c r="A205" s="27"/>
      <c r="B205" s="21"/>
      <c r="C205"/>
      <c r="E205" s="21"/>
    </row>
    <row r="206" spans="1:7" x14ac:dyDescent="0.2">
      <c r="A206" s="27"/>
      <c r="B206" s="21"/>
      <c r="C206"/>
      <c r="E206" s="21"/>
    </row>
    <row r="207" spans="1:7" x14ac:dyDescent="0.2">
      <c r="A207" s="27"/>
      <c r="B207" s="21"/>
      <c r="C207"/>
      <c r="E207" s="21"/>
    </row>
    <row r="208" spans="1:7" x14ac:dyDescent="0.2">
      <c r="A208" s="27"/>
      <c r="B208" s="21"/>
      <c r="C208"/>
      <c r="E208" s="21"/>
    </row>
    <row r="209" spans="1:7" x14ac:dyDescent="0.2">
      <c r="A209" s="27"/>
      <c r="B209" s="21"/>
      <c r="C209"/>
      <c r="E209" s="21"/>
    </row>
    <row r="210" spans="1:7" x14ac:dyDescent="0.2">
      <c r="B210" s="27"/>
      <c r="G210" s="21"/>
    </row>
    <row r="211" spans="1:7" x14ac:dyDescent="0.2">
      <c r="B211" s="27"/>
      <c r="G211" s="21"/>
    </row>
    <row r="212" spans="1:7" x14ac:dyDescent="0.2">
      <c r="B212" s="27"/>
      <c r="G212" s="21"/>
    </row>
    <row r="213" spans="1:7" x14ac:dyDescent="0.2">
      <c r="B213" s="27"/>
      <c r="G213" s="21"/>
    </row>
    <row r="214" spans="1:7" x14ac:dyDescent="0.2">
      <c r="B214" s="27"/>
      <c r="G214" s="21"/>
    </row>
    <row r="215" spans="1:7" x14ac:dyDescent="0.2">
      <c r="B215" s="27"/>
      <c r="G215" s="21"/>
    </row>
    <row r="216" spans="1:7" x14ac:dyDescent="0.2">
      <c r="B216" s="27"/>
      <c r="G216" s="21"/>
    </row>
    <row r="217" spans="1:7" x14ac:dyDescent="0.2">
      <c r="B217" s="27"/>
      <c r="G217" s="21"/>
    </row>
    <row r="218" spans="1:7" x14ac:dyDescent="0.2">
      <c r="B218" s="27"/>
      <c r="G218" s="21"/>
    </row>
    <row r="219" spans="1:7" x14ac:dyDescent="0.2">
      <c r="B219" s="27"/>
      <c r="G219" s="21"/>
    </row>
    <row r="220" spans="1:7" x14ac:dyDescent="0.2">
      <c r="B220" s="27"/>
      <c r="G220" s="21"/>
    </row>
    <row r="221" spans="1:7" x14ac:dyDescent="0.2">
      <c r="B221" s="27"/>
      <c r="G221" s="21"/>
    </row>
    <row r="222" spans="1:7" x14ac:dyDescent="0.2">
      <c r="B222" s="27"/>
      <c r="G222" s="21"/>
    </row>
    <row r="223" spans="1:7" x14ac:dyDescent="0.2">
      <c r="B223" s="27"/>
      <c r="G223" s="21"/>
    </row>
    <row r="224" spans="1:7" x14ac:dyDescent="0.2">
      <c r="B224" s="27"/>
      <c r="G224" s="21"/>
    </row>
    <row r="225" spans="2:7" x14ac:dyDescent="0.2">
      <c r="B225" s="27"/>
      <c r="G225" s="21"/>
    </row>
    <row r="226" spans="2:7" x14ac:dyDescent="0.2">
      <c r="B226" s="27"/>
      <c r="G226" s="21"/>
    </row>
    <row r="227" spans="2:7" x14ac:dyDescent="0.2">
      <c r="B227" s="27"/>
      <c r="G227" s="21"/>
    </row>
    <row r="228" spans="2:7" x14ac:dyDescent="0.2">
      <c r="B228" s="27"/>
      <c r="G228" s="21"/>
    </row>
    <row r="229" spans="2:7" x14ac:dyDescent="0.2">
      <c r="B229" s="27"/>
      <c r="G229" s="21"/>
    </row>
    <row r="230" spans="2:7" x14ac:dyDescent="0.2">
      <c r="G230" s="21"/>
    </row>
    <row r="231" spans="2:7" x14ac:dyDescent="0.2">
      <c r="G231" s="21"/>
    </row>
    <row r="232" spans="2:7" x14ac:dyDescent="0.2">
      <c r="G232" s="21"/>
    </row>
    <row r="233" spans="2:7" x14ac:dyDescent="0.2">
      <c r="G233" s="21"/>
    </row>
    <row r="234" spans="2:7" x14ac:dyDescent="0.2">
      <c r="G234" s="21"/>
    </row>
    <row r="235" spans="2:7" x14ac:dyDescent="0.2">
      <c r="G235" s="21"/>
    </row>
    <row r="236" spans="2:7" x14ac:dyDescent="0.2">
      <c r="G236" s="21"/>
    </row>
    <row r="237" spans="2:7" x14ac:dyDescent="0.2">
      <c r="G237" s="21"/>
    </row>
    <row r="238" spans="2:7" x14ac:dyDescent="0.2">
      <c r="G238" s="21"/>
    </row>
    <row r="239" spans="2:7" x14ac:dyDescent="0.2">
      <c r="G239" s="21"/>
    </row>
    <row r="240" spans="2:7" x14ac:dyDescent="0.2">
      <c r="G240" s="21"/>
    </row>
    <row r="241" spans="7:7" x14ac:dyDescent="0.2">
      <c r="G241" s="21"/>
    </row>
    <row r="242" spans="7:7" x14ac:dyDescent="0.2">
      <c r="G242" s="21"/>
    </row>
    <row r="243" spans="7:7" x14ac:dyDescent="0.2">
      <c r="G243" s="21"/>
    </row>
    <row r="244" spans="7:7" x14ac:dyDescent="0.2">
      <c r="G244" s="21"/>
    </row>
    <row r="245" spans="7:7" x14ac:dyDescent="0.2">
      <c r="G245" s="21"/>
    </row>
    <row r="246" spans="7:7" x14ac:dyDescent="0.2">
      <c r="G246" s="21"/>
    </row>
    <row r="247" spans="7:7" x14ac:dyDescent="0.2">
      <c r="G247" s="21"/>
    </row>
    <row r="248" spans="7:7" x14ac:dyDescent="0.2">
      <c r="G248" s="21"/>
    </row>
    <row r="249" spans="7:7" x14ac:dyDescent="0.2">
      <c r="G249" s="21"/>
    </row>
    <row r="250" spans="7:7" x14ac:dyDescent="0.2">
      <c r="G250" s="21"/>
    </row>
    <row r="251" spans="7:7" x14ac:dyDescent="0.2">
      <c r="G251" s="21"/>
    </row>
    <row r="252" spans="7:7" x14ac:dyDescent="0.2">
      <c r="G252" s="21"/>
    </row>
    <row r="253" spans="7:7" x14ac:dyDescent="0.2">
      <c r="G253" s="21"/>
    </row>
    <row r="254" spans="7:7" x14ac:dyDescent="0.2">
      <c r="G254" s="21"/>
    </row>
    <row r="255" spans="7:7" x14ac:dyDescent="0.2">
      <c r="G255" s="21"/>
    </row>
    <row r="256" spans="7:7" x14ac:dyDescent="0.2">
      <c r="G256" s="21"/>
    </row>
    <row r="257" spans="7:7" x14ac:dyDescent="0.2">
      <c r="G257" s="21"/>
    </row>
    <row r="258" spans="7:7" x14ac:dyDescent="0.2">
      <c r="G258" s="21"/>
    </row>
    <row r="259" spans="7:7" x14ac:dyDescent="0.2">
      <c r="G259" s="21"/>
    </row>
    <row r="260" spans="7:7" x14ac:dyDescent="0.2">
      <c r="G260" s="21"/>
    </row>
  </sheetData>
  <mergeCells count="10">
    <mergeCell ref="A2:G2"/>
    <mergeCell ref="I2:O2"/>
    <mergeCell ref="D61:D63"/>
    <mergeCell ref="F61:F63"/>
    <mergeCell ref="G61:G63"/>
    <mergeCell ref="B61:B63"/>
    <mergeCell ref="C61:C63"/>
    <mergeCell ref="E61:E63"/>
    <mergeCell ref="H61:H64"/>
    <mergeCell ref="I61:I64"/>
  </mergeCells>
  <phoneticPr fontId="3" type="noConversion"/>
  <pageMargins left="0.35433070866141736" right="0.35433070866141736" top="0.39370078740157483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67"/>
  <sheetViews>
    <sheetView topLeftCell="A58" zoomScaleNormal="100" workbookViewId="0">
      <selection activeCell="A58" sqref="A58"/>
    </sheetView>
  </sheetViews>
  <sheetFormatPr defaultRowHeight="12.75" x14ac:dyDescent="0.2"/>
  <cols>
    <col min="1" max="1" width="13.28515625" customWidth="1"/>
    <col min="2" max="2" width="11.85546875" customWidth="1"/>
    <col min="3" max="3" width="12.42578125" customWidth="1"/>
    <col min="4" max="8" width="11.85546875" customWidth="1"/>
    <col min="9" max="9" width="13.28515625" customWidth="1"/>
    <col min="10" max="10" width="11.85546875" customWidth="1"/>
    <col min="11" max="11" width="12.42578125" customWidth="1"/>
    <col min="12" max="15" width="11.85546875" customWidth="1"/>
  </cols>
  <sheetData>
    <row r="1" spans="1:15" ht="14.25" customHeight="1" x14ac:dyDescent="0.2"/>
    <row r="2" spans="1:15" ht="29.25" customHeight="1" x14ac:dyDescent="0.2">
      <c r="A2" s="89" t="s">
        <v>46</v>
      </c>
      <c r="B2" s="89"/>
      <c r="C2" s="89"/>
      <c r="D2" s="89"/>
      <c r="E2" s="89"/>
      <c r="F2" s="89"/>
      <c r="G2" s="89"/>
      <c r="I2" s="89" t="s">
        <v>46</v>
      </c>
      <c r="J2" s="89"/>
      <c r="K2" s="89"/>
      <c r="L2" s="89"/>
      <c r="M2" s="89"/>
      <c r="N2" s="89"/>
      <c r="O2" s="89"/>
    </row>
    <row r="3" spans="1:15" s="7" customFormat="1" ht="32.25" customHeight="1" x14ac:dyDescent="0.2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6" t="s">
        <v>6</v>
      </c>
      <c r="H3"/>
      <c r="I3" s="4" t="s">
        <v>0</v>
      </c>
      <c r="J3" s="5" t="s">
        <v>1</v>
      </c>
      <c r="K3" s="5" t="s">
        <v>2</v>
      </c>
      <c r="L3" s="5" t="s">
        <v>3</v>
      </c>
      <c r="M3" s="5" t="s">
        <v>4</v>
      </c>
      <c r="N3" s="5" t="s">
        <v>5</v>
      </c>
      <c r="O3" s="6" t="s">
        <v>6</v>
      </c>
    </row>
    <row r="4" spans="1:15" s="7" customFormat="1" ht="9.75" customHeight="1" x14ac:dyDescent="0.2">
      <c r="A4" s="1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9" t="s">
        <v>13</v>
      </c>
      <c r="H4"/>
      <c r="I4" s="1" t="s">
        <v>7</v>
      </c>
      <c r="J4" s="8" t="s">
        <v>8</v>
      </c>
      <c r="K4" s="8" t="s">
        <v>9</v>
      </c>
      <c r="L4" s="8" t="s">
        <v>10</v>
      </c>
      <c r="M4" s="8" t="s">
        <v>11</v>
      </c>
      <c r="N4" s="8" t="s">
        <v>12</v>
      </c>
      <c r="O4" s="9" t="s">
        <v>13</v>
      </c>
    </row>
    <row r="5" spans="1:15" s="13" customFormat="1" ht="9" x14ac:dyDescent="0.15">
      <c r="A5" s="10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2">
        <v>7</v>
      </c>
      <c r="I5" s="10">
        <v>1</v>
      </c>
      <c r="J5" s="11">
        <v>2</v>
      </c>
      <c r="K5" s="11">
        <v>3</v>
      </c>
      <c r="L5" s="11">
        <v>4</v>
      </c>
      <c r="M5" s="11">
        <v>5</v>
      </c>
      <c r="N5" s="11">
        <v>6</v>
      </c>
      <c r="O5" s="12">
        <v>7</v>
      </c>
    </row>
    <row r="6" spans="1:15" ht="11.1" customHeight="1" x14ac:dyDescent="0.2">
      <c r="A6" s="14">
        <v>0</v>
      </c>
      <c r="B6" s="77">
        <v>2.7239999999999999E-3</v>
      </c>
      <c r="C6" s="80">
        <v>100000</v>
      </c>
      <c r="D6" s="79">
        <v>272</v>
      </c>
      <c r="E6" s="80">
        <v>99834</v>
      </c>
      <c r="F6" s="80">
        <v>7837146</v>
      </c>
      <c r="G6" s="81">
        <v>78.37</v>
      </c>
      <c r="I6" s="14">
        <v>50</v>
      </c>
      <c r="J6" s="77">
        <v>3.9690000000000003E-3</v>
      </c>
      <c r="K6" s="80">
        <v>95868</v>
      </c>
      <c r="L6" s="80">
        <v>380</v>
      </c>
      <c r="M6" s="80">
        <v>95678</v>
      </c>
      <c r="N6" s="80">
        <v>2898713</v>
      </c>
      <c r="O6" s="81">
        <v>30.24</v>
      </c>
    </row>
    <row r="7" spans="1:15" ht="11.1" customHeight="1" x14ac:dyDescent="0.2">
      <c r="A7" s="15">
        <v>1</v>
      </c>
      <c r="B7" s="82">
        <v>2.3599999999999999E-4</v>
      </c>
      <c r="C7" s="80">
        <v>99728</v>
      </c>
      <c r="D7" s="83">
        <v>24</v>
      </c>
      <c r="E7" s="80">
        <v>99716</v>
      </c>
      <c r="F7" s="80">
        <v>7737312</v>
      </c>
      <c r="G7" s="84">
        <v>77.58</v>
      </c>
      <c r="I7" s="15">
        <v>51</v>
      </c>
      <c r="J7" s="82">
        <v>4.2909999999999997E-3</v>
      </c>
      <c r="K7" s="80">
        <v>95488</v>
      </c>
      <c r="L7" s="80">
        <v>410</v>
      </c>
      <c r="M7" s="80">
        <v>95283</v>
      </c>
      <c r="N7" s="80">
        <v>2803035</v>
      </c>
      <c r="O7" s="84">
        <v>29.35</v>
      </c>
    </row>
    <row r="8" spans="1:15" ht="11.1" customHeight="1" x14ac:dyDescent="0.2">
      <c r="A8" s="15">
        <v>2</v>
      </c>
      <c r="B8" s="82">
        <v>2.5799999999999998E-4</v>
      </c>
      <c r="C8" s="80">
        <v>99704</v>
      </c>
      <c r="D8" s="83">
        <v>26</v>
      </c>
      <c r="E8" s="80">
        <v>99691</v>
      </c>
      <c r="F8" s="80">
        <v>7637597</v>
      </c>
      <c r="G8" s="84">
        <v>76.599999999999994</v>
      </c>
      <c r="I8" s="15">
        <v>52</v>
      </c>
      <c r="J8" s="82">
        <v>4.7609999999999996E-3</v>
      </c>
      <c r="K8" s="80">
        <v>95078</v>
      </c>
      <c r="L8" s="80">
        <v>453</v>
      </c>
      <c r="M8" s="80">
        <v>94852</v>
      </c>
      <c r="N8" s="80">
        <v>2707752</v>
      </c>
      <c r="O8" s="84">
        <v>28.48</v>
      </c>
    </row>
    <row r="9" spans="1:15" ht="11.1" customHeight="1" x14ac:dyDescent="0.2">
      <c r="A9" s="15">
        <v>3</v>
      </c>
      <c r="B9" s="82">
        <v>1.7799999999999999E-4</v>
      </c>
      <c r="C9" s="80">
        <v>99678</v>
      </c>
      <c r="D9" s="83">
        <v>18</v>
      </c>
      <c r="E9" s="80">
        <v>99669</v>
      </c>
      <c r="F9" s="80">
        <v>7537905</v>
      </c>
      <c r="G9" s="84">
        <v>75.62</v>
      </c>
      <c r="I9" s="15">
        <v>53</v>
      </c>
      <c r="J9" s="82">
        <v>5.6649999999999999E-3</v>
      </c>
      <c r="K9" s="80">
        <v>94625</v>
      </c>
      <c r="L9" s="80">
        <v>536</v>
      </c>
      <c r="M9" s="80">
        <v>94357</v>
      </c>
      <c r="N9" s="80">
        <v>2612900</v>
      </c>
      <c r="O9" s="84">
        <v>27.61</v>
      </c>
    </row>
    <row r="10" spans="1:15" ht="11.1" customHeight="1" x14ac:dyDescent="0.2">
      <c r="A10" s="15">
        <v>4</v>
      </c>
      <c r="B10" s="82">
        <v>1.6699999999999999E-4</v>
      </c>
      <c r="C10" s="80">
        <v>99661</v>
      </c>
      <c r="D10" s="83">
        <v>17</v>
      </c>
      <c r="E10" s="80">
        <v>99652</v>
      </c>
      <c r="F10" s="80">
        <v>7438236</v>
      </c>
      <c r="G10" s="84">
        <v>74.64</v>
      </c>
      <c r="I10" s="15">
        <v>54</v>
      </c>
      <c r="J10" s="82">
        <v>6.0309999999999999E-3</v>
      </c>
      <c r="K10" s="80">
        <v>94089</v>
      </c>
      <c r="L10" s="80">
        <v>567</v>
      </c>
      <c r="M10" s="80">
        <v>93805</v>
      </c>
      <c r="N10" s="80">
        <v>2518543</v>
      </c>
      <c r="O10" s="84">
        <v>26.77</v>
      </c>
    </row>
    <row r="11" spans="1:15" ht="11.1" customHeight="1" x14ac:dyDescent="0.2">
      <c r="A11" s="15">
        <v>5</v>
      </c>
      <c r="B11" s="82">
        <v>7.7000000000000001E-5</v>
      </c>
      <c r="C11" s="80">
        <v>99644</v>
      </c>
      <c r="D11" s="83">
        <v>8</v>
      </c>
      <c r="E11" s="80">
        <v>99640</v>
      </c>
      <c r="F11" s="80">
        <v>7338584</v>
      </c>
      <c r="G11" s="84">
        <v>73.650000000000006</v>
      </c>
      <c r="I11" s="15">
        <v>55</v>
      </c>
      <c r="J11" s="82">
        <v>7.0419999999999996E-3</v>
      </c>
      <c r="K11" s="80">
        <v>93522</v>
      </c>
      <c r="L11" s="80">
        <v>659</v>
      </c>
      <c r="M11" s="80">
        <v>93192</v>
      </c>
      <c r="N11" s="80">
        <v>2424738</v>
      </c>
      <c r="O11" s="84">
        <v>25.93</v>
      </c>
    </row>
    <row r="12" spans="1:15" ht="11.1" customHeight="1" x14ac:dyDescent="0.2">
      <c r="A12" s="15">
        <v>6</v>
      </c>
      <c r="B12" s="82">
        <v>1.44E-4</v>
      </c>
      <c r="C12" s="80">
        <v>99636</v>
      </c>
      <c r="D12" s="83">
        <v>14</v>
      </c>
      <c r="E12" s="80">
        <v>99629</v>
      </c>
      <c r="F12" s="80">
        <v>7238944</v>
      </c>
      <c r="G12" s="84">
        <v>72.650000000000006</v>
      </c>
      <c r="I12" s="15">
        <v>56</v>
      </c>
      <c r="J12" s="82">
        <v>6.9569999999999996E-3</v>
      </c>
      <c r="K12" s="80">
        <v>92863</v>
      </c>
      <c r="L12" s="80">
        <v>646</v>
      </c>
      <c r="M12" s="80">
        <v>92540</v>
      </c>
      <c r="N12" s="80">
        <v>2331545</v>
      </c>
      <c r="O12" s="84">
        <v>25.11</v>
      </c>
    </row>
    <row r="13" spans="1:15" ht="11.1" customHeight="1" x14ac:dyDescent="0.2">
      <c r="A13" s="15">
        <v>7</v>
      </c>
      <c r="B13" s="82">
        <v>5.7000000000000003E-5</v>
      </c>
      <c r="C13" s="80">
        <v>99622</v>
      </c>
      <c r="D13" s="83">
        <v>6</v>
      </c>
      <c r="E13" s="80">
        <v>99619</v>
      </c>
      <c r="F13" s="80">
        <v>7139315</v>
      </c>
      <c r="G13" s="84">
        <v>71.66</v>
      </c>
      <c r="I13" s="15">
        <v>57</v>
      </c>
      <c r="J13" s="82">
        <v>7.9399999999999991E-3</v>
      </c>
      <c r="K13" s="80">
        <v>92217</v>
      </c>
      <c r="L13" s="80">
        <v>732</v>
      </c>
      <c r="M13" s="80">
        <v>91851</v>
      </c>
      <c r="N13" s="80">
        <v>2239005</v>
      </c>
      <c r="O13" s="84">
        <v>24.28</v>
      </c>
    </row>
    <row r="14" spans="1:15" ht="11.1" customHeight="1" x14ac:dyDescent="0.2">
      <c r="A14" s="15">
        <v>8</v>
      </c>
      <c r="B14" s="82">
        <v>9.2999999999999997E-5</v>
      </c>
      <c r="C14" s="80">
        <v>99616</v>
      </c>
      <c r="D14" s="83">
        <v>9</v>
      </c>
      <c r="E14" s="80">
        <v>99612</v>
      </c>
      <c r="F14" s="80">
        <v>7039696</v>
      </c>
      <c r="G14" s="84">
        <v>70.67</v>
      </c>
      <c r="I14" s="15">
        <v>58</v>
      </c>
      <c r="J14" s="82">
        <v>8.2950000000000003E-3</v>
      </c>
      <c r="K14" s="80">
        <v>91485</v>
      </c>
      <c r="L14" s="80">
        <v>759</v>
      </c>
      <c r="M14" s="80">
        <v>91106</v>
      </c>
      <c r="N14" s="80">
        <v>2147154</v>
      </c>
      <c r="O14" s="84">
        <v>23.47</v>
      </c>
    </row>
    <row r="15" spans="1:15" ht="11.1" customHeight="1" x14ac:dyDescent="0.2">
      <c r="A15" s="15">
        <v>9</v>
      </c>
      <c r="B15" s="82">
        <v>8.8999999999999995E-5</v>
      </c>
      <c r="C15" s="80">
        <v>99607</v>
      </c>
      <c r="D15" s="83">
        <v>9</v>
      </c>
      <c r="E15" s="80">
        <v>99602</v>
      </c>
      <c r="F15" s="80">
        <v>6940084</v>
      </c>
      <c r="G15" s="84">
        <v>69.67</v>
      </c>
      <c r="I15" s="15">
        <v>59</v>
      </c>
      <c r="J15" s="82">
        <v>9.2259999999999998E-3</v>
      </c>
      <c r="K15" s="80">
        <v>90726</v>
      </c>
      <c r="L15" s="80">
        <v>837</v>
      </c>
      <c r="M15" s="80">
        <v>90308</v>
      </c>
      <c r="N15" s="80">
        <v>2056049</v>
      </c>
      <c r="O15" s="84">
        <v>22.66</v>
      </c>
    </row>
    <row r="16" spans="1:15" ht="11.1" customHeight="1" x14ac:dyDescent="0.2">
      <c r="A16" s="15">
        <v>10</v>
      </c>
      <c r="B16" s="82">
        <v>9.2999999999999997E-5</v>
      </c>
      <c r="C16" s="80">
        <v>99598</v>
      </c>
      <c r="D16" s="83">
        <v>9</v>
      </c>
      <c r="E16" s="80">
        <v>99593</v>
      </c>
      <c r="F16" s="80">
        <v>6840482</v>
      </c>
      <c r="G16" s="84">
        <v>68.680000000000007</v>
      </c>
      <c r="I16" s="15">
        <v>60</v>
      </c>
      <c r="J16" s="82">
        <v>9.8160000000000001E-3</v>
      </c>
      <c r="K16" s="80">
        <v>89889</v>
      </c>
      <c r="L16" s="80">
        <v>882</v>
      </c>
      <c r="M16" s="80">
        <v>89448</v>
      </c>
      <c r="N16" s="80">
        <v>1965741</v>
      </c>
      <c r="O16" s="84">
        <v>21.87</v>
      </c>
    </row>
    <row r="17" spans="1:15" ht="11.1" customHeight="1" x14ac:dyDescent="0.2">
      <c r="A17" s="15">
        <v>11</v>
      </c>
      <c r="B17" s="82">
        <v>8.8999999999999995E-5</v>
      </c>
      <c r="C17" s="80">
        <v>99589</v>
      </c>
      <c r="D17" s="83">
        <v>9</v>
      </c>
      <c r="E17" s="80">
        <v>99584</v>
      </c>
      <c r="F17" s="80">
        <v>6740888</v>
      </c>
      <c r="G17" s="84">
        <v>67.69</v>
      </c>
      <c r="I17" s="15">
        <v>61</v>
      </c>
      <c r="J17" s="82">
        <v>1.0196999999999999E-2</v>
      </c>
      <c r="K17" s="80">
        <v>89007</v>
      </c>
      <c r="L17" s="80">
        <v>908</v>
      </c>
      <c r="M17" s="80">
        <v>88553</v>
      </c>
      <c r="N17" s="80">
        <v>1876293</v>
      </c>
      <c r="O17" s="84">
        <v>21.08</v>
      </c>
    </row>
    <row r="18" spans="1:15" ht="11.1" customHeight="1" x14ac:dyDescent="0.2">
      <c r="A18" s="15">
        <v>12</v>
      </c>
      <c r="B18" s="82">
        <v>6.8999999999999997E-5</v>
      </c>
      <c r="C18" s="80">
        <v>99580</v>
      </c>
      <c r="D18" s="83">
        <v>7</v>
      </c>
      <c r="E18" s="80">
        <v>99577</v>
      </c>
      <c r="F18" s="80">
        <v>6641304</v>
      </c>
      <c r="G18" s="84">
        <v>66.69</v>
      </c>
      <c r="I18" s="15">
        <v>62</v>
      </c>
      <c r="J18" s="82">
        <v>1.1311E-2</v>
      </c>
      <c r="K18" s="80">
        <v>88099</v>
      </c>
      <c r="L18" s="80">
        <v>997</v>
      </c>
      <c r="M18" s="80">
        <v>87601</v>
      </c>
      <c r="N18" s="80">
        <v>1787740</v>
      </c>
      <c r="O18" s="84">
        <v>20.29</v>
      </c>
    </row>
    <row r="19" spans="1:15" ht="11.1" customHeight="1" x14ac:dyDescent="0.2">
      <c r="A19" s="15">
        <v>13</v>
      </c>
      <c r="B19" s="82">
        <v>1.8599999999999999E-4</v>
      </c>
      <c r="C19" s="80">
        <v>99573</v>
      </c>
      <c r="D19" s="83">
        <v>19</v>
      </c>
      <c r="E19" s="80">
        <v>99564</v>
      </c>
      <c r="F19" s="80">
        <v>6541728</v>
      </c>
      <c r="G19" s="84">
        <v>65.7</v>
      </c>
      <c r="I19" s="15">
        <v>63</v>
      </c>
      <c r="J19" s="82">
        <v>1.2536E-2</v>
      </c>
      <c r="K19" s="80">
        <v>87103</v>
      </c>
      <c r="L19" s="80">
        <v>1092</v>
      </c>
      <c r="M19" s="80">
        <v>86557</v>
      </c>
      <c r="N19" s="80">
        <v>1700140</v>
      </c>
      <c r="O19" s="84">
        <v>19.52</v>
      </c>
    </row>
    <row r="20" spans="1:15" ht="11.1" customHeight="1" x14ac:dyDescent="0.2">
      <c r="A20" s="15">
        <v>14</v>
      </c>
      <c r="B20" s="82">
        <v>1.07E-4</v>
      </c>
      <c r="C20" s="80">
        <v>99555</v>
      </c>
      <c r="D20" s="83">
        <v>11</v>
      </c>
      <c r="E20" s="80">
        <v>99549</v>
      </c>
      <c r="F20" s="80">
        <v>6442164</v>
      </c>
      <c r="G20" s="84">
        <v>64.709999999999994</v>
      </c>
      <c r="I20" s="15">
        <v>64</v>
      </c>
      <c r="J20" s="82">
        <v>1.2735E-2</v>
      </c>
      <c r="K20" s="80">
        <v>86011</v>
      </c>
      <c r="L20" s="80">
        <v>1095</v>
      </c>
      <c r="M20" s="80">
        <v>85463</v>
      </c>
      <c r="N20" s="80">
        <v>1613583</v>
      </c>
      <c r="O20" s="84">
        <v>18.760000000000002</v>
      </c>
    </row>
    <row r="21" spans="1:15" ht="11.1" customHeight="1" x14ac:dyDescent="0.2">
      <c r="A21" s="15">
        <v>15</v>
      </c>
      <c r="B21" s="82">
        <v>3.1100000000000002E-4</v>
      </c>
      <c r="C21" s="80">
        <v>99544</v>
      </c>
      <c r="D21" s="83">
        <v>31</v>
      </c>
      <c r="E21" s="80">
        <v>99528</v>
      </c>
      <c r="F21" s="80">
        <v>6342615</v>
      </c>
      <c r="G21" s="84">
        <v>63.72</v>
      </c>
      <c r="I21" s="15">
        <v>65</v>
      </c>
      <c r="J21" s="82">
        <v>1.4217E-2</v>
      </c>
      <c r="K21" s="80">
        <v>84915</v>
      </c>
      <c r="L21" s="80">
        <v>1207</v>
      </c>
      <c r="M21" s="80">
        <v>84312</v>
      </c>
      <c r="N21" s="80">
        <v>1528120</v>
      </c>
      <c r="O21" s="84">
        <v>18</v>
      </c>
    </row>
    <row r="22" spans="1:15" ht="11.1" customHeight="1" x14ac:dyDescent="0.2">
      <c r="A22" s="15">
        <v>16</v>
      </c>
      <c r="B22" s="82">
        <v>2.0599999999999999E-4</v>
      </c>
      <c r="C22" s="80">
        <v>99513</v>
      </c>
      <c r="D22" s="83">
        <v>21</v>
      </c>
      <c r="E22" s="80">
        <v>99503</v>
      </c>
      <c r="F22" s="80">
        <v>6243086</v>
      </c>
      <c r="G22" s="84">
        <v>62.74</v>
      </c>
      <c r="I22" s="15">
        <v>66</v>
      </c>
      <c r="J22" s="82">
        <v>1.498E-2</v>
      </c>
      <c r="K22" s="80">
        <v>83708</v>
      </c>
      <c r="L22" s="80">
        <v>1254</v>
      </c>
      <c r="M22" s="80">
        <v>83081</v>
      </c>
      <c r="N22" s="80">
        <v>1443808</v>
      </c>
      <c r="O22" s="84">
        <v>17.25</v>
      </c>
    </row>
    <row r="23" spans="1:15" ht="11.1" customHeight="1" x14ac:dyDescent="0.2">
      <c r="A23" s="15">
        <v>17</v>
      </c>
      <c r="B23" s="82">
        <v>3.1399999999999999E-4</v>
      </c>
      <c r="C23" s="80">
        <v>99492</v>
      </c>
      <c r="D23" s="83">
        <v>31</v>
      </c>
      <c r="E23" s="80">
        <v>99477</v>
      </c>
      <c r="F23" s="80">
        <v>6143583</v>
      </c>
      <c r="G23" s="84">
        <v>61.75</v>
      </c>
      <c r="I23" s="15">
        <v>67</v>
      </c>
      <c r="J23" s="82">
        <v>1.6008000000000001E-2</v>
      </c>
      <c r="K23" s="80">
        <v>82454</v>
      </c>
      <c r="L23" s="80">
        <v>1320</v>
      </c>
      <c r="M23" s="80">
        <v>81794</v>
      </c>
      <c r="N23" s="80">
        <v>1360728</v>
      </c>
      <c r="O23" s="84">
        <v>16.5</v>
      </c>
    </row>
    <row r="24" spans="1:15" ht="11.1" customHeight="1" x14ac:dyDescent="0.2">
      <c r="A24" s="15">
        <v>18</v>
      </c>
      <c r="B24" s="82">
        <v>4.5100000000000001E-4</v>
      </c>
      <c r="C24" s="80">
        <v>99461</v>
      </c>
      <c r="D24" s="83">
        <v>45</v>
      </c>
      <c r="E24" s="80">
        <v>99439</v>
      </c>
      <c r="F24" s="80">
        <v>6044107</v>
      </c>
      <c r="G24" s="84">
        <v>60.77</v>
      </c>
      <c r="I24" s="15">
        <v>68</v>
      </c>
      <c r="J24" s="82">
        <v>1.7541000000000001E-2</v>
      </c>
      <c r="K24" s="80">
        <v>81134</v>
      </c>
      <c r="L24" s="80">
        <v>1423</v>
      </c>
      <c r="M24" s="80">
        <v>80422</v>
      </c>
      <c r="N24" s="80">
        <v>1278933</v>
      </c>
      <c r="O24" s="84">
        <v>15.76</v>
      </c>
    </row>
    <row r="25" spans="1:15" ht="11.1" customHeight="1" x14ac:dyDescent="0.2">
      <c r="A25" s="15">
        <v>19</v>
      </c>
      <c r="B25" s="82">
        <v>4.6900000000000002E-4</v>
      </c>
      <c r="C25" s="80">
        <v>99416</v>
      </c>
      <c r="D25" s="83">
        <v>47</v>
      </c>
      <c r="E25" s="80">
        <v>99393</v>
      </c>
      <c r="F25" s="80">
        <v>5944668</v>
      </c>
      <c r="G25" s="84">
        <v>59.8</v>
      </c>
      <c r="I25" s="15">
        <v>69</v>
      </c>
      <c r="J25" s="82">
        <v>1.8453000000000001E-2</v>
      </c>
      <c r="K25" s="80">
        <v>79711</v>
      </c>
      <c r="L25" s="80">
        <v>1471</v>
      </c>
      <c r="M25" s="80">
        <v>78975</v>
      </c>
      <c r="N25" s="80">
        <v>1198511</v>
      </c>
      <c r="O25" s="84">
        <v>15.04</v>
      </c>
    </row>
    <row r="26" spans="1:15" ht="11.1" customHeight="1" x14ac:dyDescent="0.2">
      <c r="A26" s="15">
        <v>20</v>
      </c>
      <c r="B26" s="82">
        <v>5.2999999999999998E-4</v>
      </c>
      <c r="C26" s="80">
        <v>99370</v>
      </c>
      <c r="D26" s="83">
        <v>53</v>
      </c>
      <c r="E26" s="80">
        <v>99343</v>
      </c>
      <c r="F26" s="80">
        <v>5845275</v>
      </c>
      <c r="G26" s="84">
        <v>58.82</v>
      </c>
      <c r="I26" s="15">
        <v>70</v>
      </c>
      <c r="J26" s="82">
        <v>1.9817000000000001E-2</v>
      </c>
      <c r="K26" s="80">
        <v>78240</v>
      </c>
      <c r="L26" s="80">
        <v>1550</v>
      </c>
      <c r="M26" s="80">
        <v>77465</v>
      </c>
      <c r="N26" s="80">
        <v>1119535</v>
      </c>
      <c r="O26" s="84">
        <v>14.31</v>
      </c>
    </row>
    <row r="27" spans="1:15" ht="11.1" customHeight="1" x14ac:dyDescent="0.2">
      <c r="A27" s="15">
        <v>21</v>
      </c>
      <c r="B27" s="82">
        <v>5.2800000000000004E-4</v>
      </c>
      <c r="C27" s="80">
        <v>99317</v>
      </c>
      <c r="D27" s="83">
        <v>52</v>
      </c>
      <c r="E27" s="80">
        <v>99291</v>
      </c>
      <c r="F27" s="80">
        <v>5745931</v>
      </c>
      <c r="G27" s="84">
        <v>57.85</v>
      </c>
      <c r="I27" s="15">
        <v>71</v>
      </c>
      <c r="J27" s="82">
        <v>2.0077000000000001E-2</v>
      </c>
      <c r="K27" s="80">
        <v>76690</v>
      </c>
      <c r="L27" s="80">
        <v>1540</v>
      </c>
      <c r="M27" s="80">
        <v>75920</v>
      </c>
      <c r="N27" s="80">
        <v>1042071</v>
      </c>
      <c r="O27" s="84">
        <v>13.59</v>
      </c>
    </row>
    <row r="28" spans="1:15" ht="11.1" customHeight="1" x14ac:dyDescent="0.2">
      <c r="A28" s="15">
        <v>22</v>
      </c>
      <c r="B28" s="82">
        <v>4.3899999999999999E-4</v>
      </c>
      <c r="C28" s="80">
        <v>99265</v>
      </c>
      <c r="D28" s="83">
        <v>44</v>
      </c>
      <c r="E28" s="80">
        <v>99243</v>
      </c>
      <c r="F28" s="80">
        <v>5646640</v>
      </c>
      <c r="G28" s="84">
        <v>56.88</v>
      </c>
      <c r="I28" s="15">
        <v>72</v>
      </c>
      <c r="J28" s="82">
        <v>2.2318999999999999E-2</v>
      </c>
      <c r="K28" s="80">
        <v>75150</v>
      </c>
      <c r="L28" s="80">
        <v>1677</v>
      </c>
      <c r="M28" s="80">
        <v>74311</v>
      </c>
      <c r="N28" s="80">
        <v>966151</v>
      </c>
      <c r="O28" s="84">
        <v>12.86</v>
      </c>
    </row>
    <row r="29" spans="1:15" ht="11.1" customHeight="1" x14ac:dyDescent="0.2">
      <c r="A29" s="15">
        <v>23</v>
      </c>
      <c r="B29" s="82">
        <v>5.4600000000000004E-4</v>
      </c>
      <c r="C29" s="80">
        <v>99221</v>
      </c>
      <c r="D29" s="83">
        <v>54</v>
      </c>
      <c r="E29" s="80">
        <v>99194</v>
      </c>
      <c r="F29" s="80">
        <v>5547398</v>
      </c>
      <c r="G29" s="84">
        <v>55.91</v>
      </c>
      <c r="I29" s="15">
        <v>73</v>
      </c>
      <c r="J29" s="82">
        <v>2.4424000000000001E-2</v>
      </c>
      <c r="K29" s="80">
        <v>73473</v>
      </c>
      <c r="L29" s="80">
        <v>1794</v>
      </c>
      <c r="M29" s="80">
        <v>72575</v>
      </c>
      <c r="N29" s="80">
        <v>891840</v>
      </c>
      <c r="O29" s="84">
        <v>12.14</v>
      </c>
    </row>
    <row r="30" spans="1:15" ht="11.1" customHeight="1" x14ac:dyDescent="0.2">
      <c r="A30" s="15">
        <v>24</v>
      </c>
      <c r="B30" s="82">
        <v>6.0099999999999997E-4</v>
      </c>
      <c r="C30" s="80">
        <v>99167</v>
      </c>
      <c r="D30" s="83">
        <v>60</v>
      </c>
      <c r="E30" s="80">
        <v>99137</v>
      </c>
      <c r="F30" s="80">
        <v>5448204</v>
      </c>
      <c r="G30" s="84">
        <v>54.94</v>
      </c>
      <c r="I30" s="15">
        <v>74</v>
      </c>
      <c r="J30" s="82">
        <v>2.6738000000000001E-2</v>
      </c>
      <c r="K30" s="80">
        <v>71678</v>
      </c>
      <c r="L30" s="80">
        <v>1917</v>
      </c>
      <c r="M30" s="80">
        <v>70720</v>
      </c>
      <c r="N30" s="80">
        <v>819264</v>
      </c>
      <c r="O30" s="84">
        <v>11.43</v>
      </c>
    </row>
    <row r="31" spans="1:15" ht="11.1" customHeight="1" x14ac:dyDescent="0.2">
      <c r="A31" s="15">
        <v>25</v>
      </c>
      <c r="B31" s="82">
        <v>4.8099999999999998E-4</v>
      </c>
      <c r="C31" s="80">
        <v>99107</v>
      </c>
      <c r="D31" s="83">
        <v>48</v>
      </c>
      <c r="E31" s="80">
        <v>99083</v>
      </c>
      <c r="F31" s="80">
        <v>5349066</v>
      </c>
      <c r="G31" s="84">
        <v>53.97</v>
      </c>
      <c r="I31" s="15">
        <v>75</v>
      </c>
      <c r="J31" s="82">
        <v>2.9951999999999999E-2</v>
      </c>
      <c r="K31" s="80">
        <v>69762</v>
      </c>
      <c r="L31" s="80">
        <v>2089</v>
      </c>
      <c r="M31" s="80">
        <v>68717</v>
      </c>
      <c r="N31" s="80">
        <v>748545</v>
      </c>
      <c r="O31" s="84">
        <v>10.73</v>
      </c>
    </row>
    <row r="32" spans="1:15" ht="11.1" customHeight="1" x14ac:dyDescent="0.2">
      <c r="A32" s="15">
        <v>26</v>
      </c>
      <c r="B32" s="82">
        <v>6.2799999999999998E-4</v>
      </c>
      <c r="C32" s="80">
        <v>99060</v>
      </c>
      <c r="D32" s="83">
        <v>62</v>
      </c>
      <c r="E32" s="80">
        <v>99029</v>
      </c>
      <c r="F32" s="80">
        <v>5249983</v>
      </c>
      <c r="G32" s="84">
        <v>53</v>
      </c>
      <c r="I32" s="15">
        <v>76</v>
      </c>
      <c r="J32" s="82">
        <v>3.1504999999999998E-2</v>
      </c>
      <c r="K32" s="80">
        <v>67672</v>
      </c>
      <c r="L32" s="80">
        <v>2132</v>
      </c>
      <c r="M32" s="80">
        <v>66606</v>
      </c>
      <c r="N32" s="80">
        <v>679828</v>
      </c>
      <c r="O32" s="84">
        <v>10.050000000000001</v>
      </c>
    </row>
    <row r="33" spans="1:15" ht="11.1" customHeight="1" x14ac:dyDescent="0.2">
      <c r="A33" s="15">
        <v>27</v>
      </c>
      <c r="B33" s="82">
        <v>5.9000000000000003E-4</v>
      </c>
      <c r="C33" s="80">
        <v>98998</v>
      </c>
      <c r="D33" s="83">
        <v>58</v>
      </c>
      <c r="E33" s="80">
        <v>98968</v>
      </c>
      <c r="F33" s="80">
        <v>5150954</v>
      </c>
      <c r="G33" s="84">
        <v>52.03</v>
      </c>
      <c r="I33" s="15">
        <v>77</v>
      </c>
      <c r="J33" s="82">
        <v>3.6271999999999999E-2</v>
      </c>
      <c r="K33" s="80">
        <v>65540</v>
      </c>
      <c r="L33" s="80">
        <v>2377</v>
      </c>
      <c r="M33" s="80">
        <v>64351</v>
      </c>
      <c r="N33" s="80">
        <v>613222</v>
      </c>
      <c r="O33" s="84">
        <v>9.36</v>
      </c>
    </row>
    <row r="34" spans="1:15" ht="11.1" customHeight="1" x14ac:dyDescent="0.2">
      <c r="A34" s="15">
        <v>28</v>
      </c>
      <c r="B34" s="82">
        <v>5.9400000000000002E-4</v>
      </c>
      <c r="C34" s="80">
        <v>98939</v>
      </c>
      <c r="D34" s="83">
        <v>59</v>
      </c>
      <c r="E34" s="80">
        <v>98910</v>
      </c>
      <c r="F34" s="80">
        <v>5051986</v>
      </c>
      <c r="G34" s="84">
        <v>51.06</v>
      </c>
      <c r="I34" s="15">
        <v>78</v>
      </c>
      <c r="J34" s="82">
        <v>4.2298000000000002E-2</v>
      </c>
      <c r="K34" s="80">
        <v>63163</v>
      </c>
      <c r="L34" s="80">
        <v>2672</v>
      </c>
      <c r="M34" s="80">
        <v>61827</v>
      </c>
      <c r="N34" s="80">
        <v>548870</v>
      </c>
      <c r="O34" s="84">
        <v>8.69</v>
      </c>
    </row>
    <row r="35" spans="1:15" ht="11.1" customHeight="1" x14ac:dyDescent="0.2">
      <c r="A35" s="15">
        <v>29</v>
      </c>
      <c r="B35" s="82">
        <v>5.4100000000000003E-4</v>
      </c>
      <c r="C35" s="80">
        <v>98880</v>
      </c>
      <c r="D35" s="83">
        <v>54</v>
      </c>
      <c r="E35" s="80">
        <v>98853</v>
      </c>
      <c r="F35" s="80">
        <v>4953076</v>
      </c>
      <c r="G35" s="84">
        <v>50.09</v>
      </c>
      <c r="I35" s="15">
        <v>79</v>
      </c>
      <c r="J35" s="82">
        <v>4.6100000000000002E-2</v>
      </c>
      <c r="K35" s="80">
        <v>60491</v>
      </c>
      <c r="L35" s="80">
        <v>2789</v>
      </c>
      <c r="M35" s="80">
        <v>59097</v>
      </c>
      <c r="N35" s="80">
        <v>487043</v>
      </c>
      <c r="O35" s="84">
        <v>8.0500000000000007</v>
      </c>
    </row>
    <row r="36" spans="1:15" ht="11.1" customHeight="1" x14ac:dyDescent="0.2">
      <c r="A36" s="15">
        <v>30</v>
      </c>
      <c r="B36" s="82">
        <v>5.9699999999999998E-4</v>
      </c>
      <c r="C36" s="80">
        <v>98827</v>
      </c>
      <c r="D36" s="83">
        <v>59</v>
      </c>
      <c r="E36" s="80">
        <v>98797</v>
      </c>
      <c r="F36" s="80">
        <v>4854223</v>
      </c>
      <c r="G36" s="84">
        <v>49.12</v>
      </c>
      <c r="I36" s="15">
        <v>80</v>
      </c>
      <c r="J36" s="82">
        <v>5.0909999999999997E-2</v>
      </c>
      <c r="K36" s="80">
        <v>57702</v>
      </c>
      <c r="L36" s="80">
        <v>2938</v>
      </c>
      <c r="M36" s="80">
        <v>56234</v>
      </c>
      <c r="N36" s="80">
        <v>427946</v>
      </c>
      <c r="O36" s="84">
        <v>7.42</v>
      </c>
    </row>
    <row r="37" spans="1:15" ht="11.1" customHeight="1" x14ac:dyDescent="0.2">
      <c r="A37" s="15">
        <v>31</v>
      </c>
      <c r="B37" s="82">
        <v>6.5399999999999996E-4</v>
      </c>
      <c r="C37" s="80">
        <v>98768</v>
      </c>
      <c r="D37" s="83">
        <v>65</v>
      </c>
      <c r="E37" s="80">
        <v>98735</v>
      </c>
      <c r="F37" s="80">
        <v>4755426</v>
      </c>
      <c r="G37" s="84">
        <v>48.15</v>
      </c>
      <c r="I37" s="15">
        <v>81</v>
      </c>
      <c r="J37" s="82">
        <v>5.7488999999999998E-2</v>
      </c>
      <c r="K37" s="80">
        <v>54765</v>
      </c>
      <c r="L37" s="80">
        <v>3148</v>
      </c>
      <c r="M37" s="80">
        <v>53191</v>
      </c>
      <c r="N37" s="80">
        <v>371713</v>
      </c>
      <c r="O37" s="84">
        <v>6.79</v>
      </c>
    </row>
    <row r="38" spans="1:15" ht="11.1" customHeight="1" x14ac:dyDescent="0.2">
      <c r="A38" s="15">
        <v>32</v>
      </c>
      <c r="B38" s="82">
        <v>7.4899999999999999E-4</v>
      </c>
      <c r="C38" s="80">
        <v>98703</v>
      </c>
      <c r="D38" s="83">
        <v>74</v>
      </c>
      <c r="E38" s="80">
        <v>98666</v>
      </c>
      <c r="F38" s="80">
        <v>4656690</v>
      </c>
      <c r="G38" s="84">
        <v>47.18</v>
      </c>
      <c r="I38" s="15">
        <v>82</v>
      </c>
      <c r="J38" s="82">
        <v>6.4956E-2</v>
      </c>
      <c r="K38" s="80">
        <v>51616</v>
      </c>
      <c r="L38" s="80">
        <v>3353</v>
      </c>
      <c r="M38" s="80">
        <v>49940</v>
      </c>
      <c r="N38" s="80">
        <v>318522</v>
      </c>
      <c r="O38" s="84">
        <v>6.17</v>
      </c>
    </row>
    <row r="39" spans="1:15" ht="11.1" customHeight="1" x14ac:dyDescent="0.2">
      <c r="A39" s="15">
        <v>33</v>
      </c>
      <c r="B39" s="82">
        <v>8.4699999999999999E-4</v>
      </c>
      <c r="C39" s="80">
        <v>98629</v>
      </c>
      <c r="D39" s="83">
        <v>83</v>
      </c>
      <c r="E39" s="80">
        <v>98587</v>
      </c>
      <c r="F39" s="80">
        <v>4558024</v>
      </c>
      <c r="G39" s="84">
        <v>46.21</v>
      </c>
      <c r="I39" s="15">
        <v>83</v>
      </c>
      <c r="J39" s="82">
        <v>7.9288999999999998E-2</v>
      </c>
      <c r="K39" s="80">
        <v>48264</v>
      </c>
      <c r="L39" s="80">
        <v>3827</v>
      </c>
      <c r="M39" s="80">
        <v>46350</v>
      </c>
      <c r="N39" s="80">
        <v>268582</v>
      </c>
      <c r="O39" s="84">
        <v>5.56</v>
      </c>
    </row>
    <row r="40" spans="1:15" ht="11.1" customHeight="1" x14ac:dyDescent="0.2">
      <c r="A40" s="15">
        <v>34</v>
      </c>
      <c r="B40" s="82">
        <v>8.3199999999999995E-4</v>
      </c>
      <c r="C40" s="80">
        <v>98546</v>
      </c>
      <c r="D40" s="83">
        <v>82</v>
      </c>
      <c r="E40" s="80">
        <v>98505</v>
      </c>
      <c r="F40" s="80">
        <v>4459437</v>
      </c>
      <c r="G40" s="84">
        <v>45.25</v>
      </c>
      <c r="I40" s="15">
        <v>84</v>
      </c>
      <c r="J40" s="82">
        <v>9.8241999999999996E-2</v>
      </c>
      <c r="K40" s="80">
        <v>44437</v>
      </c>
      <c r="L40" s="80">
        <v>4366</v>
      </c>
      <c r="M40" s="80">
        <v>42254</v>
      </c>
      <c r="N40" s="80">
        <v>222232</v>
      </c>
      <c r="O40" s="84">
        <v>5</v>
      </c>
    </row>
    <row r="41" spans="1:15" ht="11.1" customHeight="1" x14ac:dyDescent="0.2">
      <c r="A41" s="15">
        <v>35</v>
      </c>
      <c r="B41" s="82">
        <v>8.0999999999999996E-4</v>
      </c>
      <c r="C41" s="80">
        <v>98464</v>
      </c>
      <c r="D41" s="83">
        <v>80</v>
      </c>
      <c r="E41" s="80">
        <v>98424</v>
      </c>
      <c r="F41" s="80">
        <v>4360932</v>
      </c>
      <c r="G41" s="84">
        <v>44.29</v>
      </c>
      <c r="I41" s="15">
        <v>85</v>
      </c>
      <c r="J41" s="82">
        <v>0.124457</v>
      </c>
      <c r="K41" s="80">
        <v>40071</v>
      </c>
      <c r="L41" s="80">
        <v>4987</v>
      </c>
      <c r="M41" s="80">
        <v>37578</v>
      </c>
      <c r="N41" s="80">
        <v>179977</v>
      </c>
      <c r="O41" s="84">
        <v>4.49</v>
      </c>
    </row>
    <row r="42" spans="1:15" ht="11.1" customHeight="1" x14ac:dyDescent="0.2">
      <c r="A42" s="15">
        <v>36</v>
      </c>
      <c r="B42" s="82">
        <v>8.4400000000000002E-4</v>
      </c>
      <c r="C42" s="80">
        <v>98384</v>
      </c>
      <c r="D42" s="83">
        <v>83</v>
      </c>
      <c r="E42" s="80">
        <v>98342</v>
      </c>
      <c r="F42" s="80">
        <v>4262508</v>
      </c>
      <c r="G42" s="84">
        <v>43.33</v>
      </c>
      <c r="I42" s="15">
        <v>86</v>
      </c>
      <c r="J42" s="82">
        <v>0.14686199999999999</v>
      </c>
      <c r="K42" s="80">
        <v>35084</v>
      </c>
      <c r="L42" s="80">
        <v>5153</v>
      </c>
      <c r="M42" s="80">
        <v>32508</v>
      </c>
      <c r="N42" s="80">
        <v>142400</v>
      </c>
      <c r="O42" s="84">
        <v>4.0599999999999996</v>
      </c>
    </row>
    <row r="43" spans="1:15" ht="11.1" customHeight="1" x14ac:dyDescent="0.2">
      <c r="A43" s="15">
        <v>37</v>
      </c>
      <c r="B43" s="82">
        <v>1.1609999999999999E-3</v>
      </c>
      <c r="C43" s="80">
        <v>98301</v>
      </c>
      <c r="D43" s="83">
        <v>114</v>
      </c>
      <c r="E43" s="80">
        <v>98244</v>
      </c>
      <c r="F43" s="80">
        <v>4164166</v>
      </c>
      <c r="G43" s="84">
        <v>42.36</v>
      </c>
      <c r="I43" s="15">
        <v>87</v>
      </c>
      <c r="J43" s="82">
        <v>0.17116500000000001</v>
      </c>
      <c r="K43" s="80">
        <v>29932</v>
      </c>
      <c r="L43" s="80">
        <v>5123</v>
      </c>
      <c r="M43" s="80">
        <v>27370</v>
      </c>
      <c r="N43" s="80">
        <v>109892</v>
      </c>
      <c r="O43" s="84">
        <v>3.67</v>
      </c>
    </row>
    <row r="44" spans="1:15" ht="11.1" customHeight="1" x14ac:dyDescent="0.2">
      <c r="A44" s="15">
        <v>38</v>
      </c>
      <c r="B44" s="82">
        <v>1.183E-3</v>
      </c>
      <c r="C44" s="80">
        <v>98187</v>
      </c>
      <c r="D44" s="83">
        <v>116</v>
      </c>
      <c r="E44" s="80">
        <v>98129</v>
      </c>
      <c r="F44" s="80">
        <v>4065922</v>
      </c>
      <c r="G44" s="84">
        <v>41.41</v>
      </c>
      <c r="I44" s="15">
        <v>88</v>
      </c>
      <c r="J44" s="82">
        <v>0.19567100000000001</v>
      </c>
      <c r="K44" s="80">
        <v>24808</v>
      </c>
      <c r="L44" s="80">
        <v>4854</v>
      </c>
      <c r="M44" s="80">
        <v>22381</v>
      </c>
      <c r="N44" s="80">
        <v>82522</v>
      </c>
      <c r="O44" s="84">
        <v>3.33</v>
      </c>
    </row>
    <row r="45" spans="1:15" ht="11.1" customHeight="1" x14ac:dyDescent="0.2">
      <c r="A45" s="15">
        <v>39</v>
      </c>
      <c r="B45" s="82">
        <v>1.0889999999999999E-3</v>
      </c>
      <c r="C45" s="80">
        <v>98071</v>
      </c>
      <c r="D45" s="83">
        <v>107</v>
      </c>
      <c r="E45" s="80">
        <v>98017</v>
      </c>
      <c r="F45" s="80">
        <v>3967793</v>
      </c>
      <c r="G45" s="84">
        <v>40.46</v>
      </c>
      <c r="I45" s="15">
        <v>89</v>
      </c>
      <c r="J45" s="82">
        <v>0.22168299999999999</v>
      </c>
      <c r="K45" s="80">
        <v>19954</v>
      </c>
      <c r="L45" s="80">
        <v>4423</v>
      </c>
      <c r="M45" s="80">
        <v>17742</v>
      </c>
      <c r="N45" s="80">
        <v>60141</v>
      </c>
      <c r="O45" s="84">
        <v>3.01</v>
      </c>
    </row>
    <row r="46" spans="1:15" ht="11.1" customHeight="1" x14ac:dyDescent="0.2">
      <c r="A46" s="15">
        <v>40</v>
      </c>
      <c r="B46" s="82">
        <v>1.2620000000000001E-3</v>
      </c>
      <c r="C46" s="80">
        <v>97964</v>
      </c>
      <c r="D46" s="83">
        <v>124</v>
      </c>
      <c r="E46" s="80">
        <v>97902</v>
      </c>
      <c r="F46" s="80">
        <v>3869776</v>
      </c>
      <c r="G46" s="84">
        <v>39.5</v>
      </c>
      <c r="I46" s="15">
        <v>90</v>
      </c>
      <c r="J46" s="82">
        <v>0.252278</v>
      </c>
      <c r="K46" s="80">
        <v>15531</v>
      </c>
      <c r="L46" s="80">
        <v>3918</v>
      </c>
      <c r="M46" s="80">
        <v>13572</v>
      </c>
      <c r="N46" s="80">
        <v>42398</v>
      </c>
      <c r="O46" s="84">
        <v>2.73</v>
      </c>
    </row>
    <row r="47" spans="1:15" ht="11.1" customHeight="1" x14ac:dyDescent="0.2">
      <c r="A47" s="15">
        <v>41</v>
      </c>
      <c r="B47" s="82">
        <v>1.2960000000000001E-3</v>
      </c>
      <c r="C47" s="80">
        <v>97840</v>
      </c>
      <c r="D47" s="83">
        <v>127</v>
      </c>
      <c r="E47" s="80">
        <v>97777</v>
      </c>
      <c r="F47" s="80">
        <v>3771874</v>
      </c>
      <c r="G47" s="84">
        <v>38.549999999999997</v>
      </c>
      <c r="I47" s="15">
        <v>91</v>
      </c>
      <c r="J47" s="82">
        <v>0.28104200000000001</v>
      </c>
      <c r="K47" s="80">
        <v>11613</v>
      </c>
      <c r="L47" s="80">
        <v>3264</v>
      </c>
      <c r="M47" s="80">
        <v>9981</v>
      </c>
      <c r="N47" s="80">
        <v>28827</v>
      </c>
      <c r="O47" s="84">
        <v>2.48</v>
      </c>
    </row>
    <row r="48" spans="1:15" ht="11.1" customHeight="1" x14ac:dyDescent="0.2">
      <c r="A48" s="15">
        <v>42</v>
      </c>
      <c r="B48" s="82">
        <v>1.609E-3</v>
      </c>
      <c r="C48" s="80">
        <v>97713</v>
      </c>
      <c r="D48" s="83">
        <v>157</v>
      </c>
      <c r="E48" s="80">
        <v>97635</v>
      </c>
      <c r="F48" s="80">
        <v>3674097</v>
      </c>
      <c r="G48" s="84">
        <v>37.6</v>
      </c>
      <c r="I48" s="15">
        <v>92</v>
      </c>
      <c r="J48" s="82">
        <v>0.31170999999999999</v>
      </c>
      <c r="K48" s="80">
        <v>8349</v>
      </c>
      <c r="L48" s="80">
        <v>2602</v>
      </c>
      <c r="M48" s="80">
        <v>7048</v>
      </c>
      <c r="N48" s="80">
        <v>18846</v>
      </c>
      <c r="O48" s="84">
        <v>2.2599999999999998</v>
      </c>
    </row>
    <row r="49" spans="1:15" ht="11.1" customHeight="1" x14ac:dyDescent="0.2">
      <c r="A49" s="15">
        <v>43</v>
      </c>
      <c r="B49" s="82">
        <v>1.632E-3</v>
      </c>
      <c r="C49" s="80">
        <v>97556</v>
      </c>
      <c r="D49" s="83">
        <v>159</v>
      </c>
      <c r="E49" s="80">
        <v>97477</v>
      </c>
      <c r="F49" s="80">
        <v>3576462</v>
      </c>
      <c r="G49" s="84">
        <v>36.659999999999997</v>
      </c>
      <c r="I49" s="15">
        <v>93</v>
      </c>
      <c r="J49" s="82">
        <v>0.34420299999999998</v>
      </c>
      <c r="K49" s="80">
        <v>5747</v>
      </c>
      <c r="L49" s="80">
        <v>1978</v>
      </c>
      <c r="M49" s="80">
        <v>4758</v>
      </c>
      <c r="N49" s="80">
        <v>11798</v>
      </c>
      <c r="O49" s="84">
        <v>2.0499999999999998</v>
      </c>
    </row>
    <row r="50" spans="1:15" ht="11.1" customHeight="1" x14ac:dyDescent="0.2">
      <c r="A50" s="15">
        <v>44</v>
      </c>
      <c r="B50" s="82">
        <v>2.0309999999999998E-3</v>
      </c>
      <c r="C50" s="80">
        <v>97397</v>
      </c>
      <c r="D50" s="83">
        <v>198</v>
      </c>
      <c r="E50" s="80">
        <v>97298</v>
      </c>
      <c r="F50" s="80">
        <v>3478986</v>
      </c>
      <c r="G50" s="84">
        <v>35.72</v>
      </c>
      <c r="I50" s="15">
        <v>94</v>
      </c>
      <c r="J50" s="82">
        <v>0.378413</v>
      </c>
      <c r="K50" s="80">
        <v>3769</v>
      </c>
      <c r="L50" s="80">
        <v>1426</v>
      </c>
      <c r="M50" s="80">
        <v>3056</v>
      </c>
      <c r="N50" s="80">
        <v>7041</v>
      </c>
      <c r="O50" s="84">
        <v>1.87</v>
      </c>
    </row>
    <row r="51" spans="1:15" ht="11.1" customHeight="1" x14ac:dyDescent="0.2">
      <c r="A51" s="15">
        <v>45</v>
      </c>
      <c r="B51" s="82">
        <v>2.2330000000000002E-3</v>
      </c>
      <c r="C51" s="80">
        <v>97199</v>
      </c>
      <c r="D51" s="83">
        <v>217</v>
      </c>
      <c r="E51" s="80">
        <v>97091</v>
      </c>
      <c r="F51" s="80">
        <v>3381688</v>
      </c>
      <c r="G51" s="84">
        <v>34.79</v>
      </c>
      <c r="I51" s="15">
        <v>95</v>
      </c>
      <c r="J51" s="82">
        <v>0.41419299999999998</v>
      </c>
      <c r="K51" s="80">
        <v>2342</v>
      </c>
      <c r="L51" s="80">
        <v>970</v>
      </c>
      <c r="M51" s="80">
        <v>1857</v>
      </c>
      <c r="N51" s="80">
        <v>3985</v>
      </c>
      <c r="O51" s="84">
        <v>1.7</v>
      </c>
    </row>
    <row r="52" spans="1:15" ht="11.1" customHeight="1" x14ac:dyDescent="0.2">
      <c r="A52" s="15">
        <v>46</v>
      </c>
      <c r="B52" s="82">
        <v>2.3029999999999999E-3</v>
      </c>
      <c r="C52" s="80">
        <v>96982</v>
      </c>
      <c r="D52" s="83">
        <v>223</v>
      </c>
      <c r="E52" s="80">
        <v>96870</v>
      </c>
      <c r="F52" s="80">
        <v>3284597</v>
      </c>
      <c r="G52" s="84">
        <v>33.869999999999997</v>
      </c>
      <c r="I52" s="15">
        <v>96</v>
      </c>
      <c r="J52" s="82">
        <v>0.45136199999999999</v>
      </c>
      <c r="K52" s="80">
        <v>1372</v>
      </c>
      <c r="L52" s="80">
        <v>619</v>
      </c>
      <c r="M52" s="80">
        <v>1063</v>
      </c>
      <c r="N52" s="80">
        <v>2128</v>
      </c>
      <c r="O52" s="84">
        <v>1.55</v>
      </c>
    </row>
    <row r="53" spans="1:15" ht="11.1" customHeight="1" x14ac:dyDescent="0.2">
      <c r="A53" s="15">
        <v>47</v>
      </c>
      <c r="B53" s="82">
        <v>2.6930000000000001E-3</v>
      </c>
      <c r="C53" s="80">
        <v>96759</v>
      </c>
      <c r="D53" s="83">
        <v>261</v>
      </c>
      <c r="E53" s="80">
        <v>96628</v>
      </c>
      <c r="F53" s="80">
        <v>3187727</v>
      </c>
      <c r="G53" s="84">
        <v>32.950000000000003</v>
      </c>
      <c r="I53" s="15">
        <v>97</v>
      </c>
      <c r="J53" s="82">
        <v>0.489705</v>
      </c>
      <c r="K53" s="80">
        <v>753</v>
      </c>
      <c r="L53" s="80">
        <v>369</v>
      </c>
      <c r="M53" s="80">
        <v>569</v>
      </c>
      <c r="N53" s="80">
        <v>1065</v>
      </c>
      <c r="O53" s="84">
        <v>1.41</v>
      </c>
    </row>
    <row r="54" spans="1:15" ht="11.1" customHeight="1" x14ac:dyDescent="0.2">
      <c r="A54" s="15">
        <v>48</v>
      </c>
      <c r="B54" s="82">
        <v>3.0639999999999999E-3</v>
      </c>
      <c r="C54" s="80">
        <v>96498</v>
      </c>
      <c r="D54" s="83">
        <v>296</v>
      </c>
      <c r="E54" s="80">
        <v>96350</v>
      </c>
      <c r="F54" s="80">
        <v>3091098</v>
      </c>
      <c r="G54" s="84">
        <v>32.03</v>
      </c>
      <c r="I54" s="15">
        <v>98</v>
      </c>
      <c r="J54" s="82">
        <v>0.52896699999999996</v>
      </c>
      <c r="K54" s="80">
        <v>384</v>
      </c>
      <c r="L54" s="80">
        <v>203</v>
      </c>
      <c r="M54" s="80">
        <v>283</v>
      </c>
      <c r="N54" s="80">
        <v>497</v>
      </c>
      <c r="O54" s="84">
        <v>1.29</v>
      </c>
    </row>
    <row r="55" spans="1:15" ht="11.1" customHeight="1" x14ac:dyDescent="0.2">
      <c r="A55" s="15">
        <v>49</v>
      </c>
      <c r="B55" s="82">
        <v>3.4740000000000001E-3</v>
      </c>
      <c r="C55" s="80">
        <v>96202</v>
      </c>
      <c r="D55" s="83">
        <v>334</v>
      </c>
      <c r="E55" s="80">
        <v>96035</v>
      </c>
      <c r="F55" s="80">
        <v>2994748</v>
      </c>
      <c r="G55" s="84">
        <v>31.13</v>
      </c>
      <c r="I55" s="15">
        <v>99</v>
      </c>
      <c r="J55" s="82">
        <v>0.56886599999999998</v>
      </c>
      <c r="K55" s="80">
        <v>181</v>
      </c>
      <c r="L55" s="80">
        <v>103</v>
      </c>
      <c r="M55" s="80">
        <v>129</v>
      </c>
      <c r="N55" s="80">
        <v>214</v>
      </c>
      <c r="O55" s="84">
        <v>1.18</v>
      </c>
    </row>
    <row r="56" spans="1:15" ht="11.1" customHeight="1" thickBot="1" x14ac:dyDescent="0.25">
      <c r="A56" s="2"/>
      <c r="B56" s="3"/>
      <c r="C56" s="16"/>
      <c r="D56" s="3"/>
      <c r="E56" s="16"/>
      <c r="F56" s="16"/>
      <c r="G56" s="17"/>
      <c r="I56" s="18">
        <v>100</v>
      </c>
      <c r="J56" s="85">
        <v>0.60908300000000004</v>
      </c>
      <c r="K56" s="86">
        <v>78</v>
      </c>
      <c r="L56" s="86">
        <v>48</v>
      </c>
      <c r="M56" s="86">
        <v>54</v>
      </c>
      <c r="N56" s="86">
        <v>85</v>
      </c>
      <c r="O56" s="87">
        <v>1.0900000000000001</v>
      </c>
    </row>
    <row r="57" spans="1:15" ht="11.1" customHeight="1" thickTop="1" x14ac:dyDescent="0.2">
      <c r="G57" s="19" t="s">
        <v>14</v>
      </c>
      <c r="I57" s="20"/>
      <c r="O57" s="19"/>
    </row>
    <row r="59" spans="1:15" x14ac:dyDescent="0.2">
      <c r="B59" s="21"/>
      <c r="F59" s="19"/>
      <c r="G59" s="31" t="s">
        <v>40</v>
      </c>
      <c r="H59" s="32">
        <f>IF(Indice!K5="h",Indice!K7,"")</f>
        <v>35</v>
      </c>
      <c r="N59" s="19"/>
    </row>
    <row r="60" spans="1:15" x14ac:dyDescent="0.2">
      <c r="C60" s="21"/>
      <c r="N60" s="19"/>
    </row>
    <row r="61" spans="1:15" ht="12.75" customHeight="1" x14ac:dyDescent="0.2">
      <c r="B61" s="100" t="s">
        <v>18</v>
      </c>
      <c r="C61" s="101" t="s">
        <v>15</v>
      </c>
      <c r="D61" s="101" t="s">
        <v>16</v>
      </c>
      <c r="E61" s="101" t="s">
        <v>34</v>
      </c>
      <c r="F61" s="101" t="s">
        <v>35</v>
      </c>
      <c r="G61" s="101" t="s">
        <v>36</v>
      </c>
      <c r="H61" s="96" t="s">
        <v>26</v>
      </c>
      <c r="I61" s="90" t="s">
        <v>37</v>
      </c>
      <c r="J61" s="96" t="s">
        <v>27</v>
      </c>
      <c r="N61" s="19"/>
    </row>
    <row r="62" spans="1:15" x14ac:dyDescent="0.2">
      <c r="B62" s="100"/>
      <c r="C62" s="101"/>
      <c r="D62" s="101"/>
      <c r="E62" s="101"/>
      <c r="F62" s="101"/>
      <c r="G62" s="101"/>
      <c r="H62" s="97"/>
      <c r="I62" s="91"/>
      <c r="J62" s="97"/>
      <c r="N62" s="19"/>
    </row>
    <row r="63" spans="1:15" x14ac:dyDescent="0.2">
      <c r="B63" s="100"/>
      <c r="C63" s="101"/>
      <c r="D63" s="101"/>
      <c r="E63" s="101"/>
      <c r="F63" s="101"/>
      <c r="G63" s="101"/>
      <c r="H63" s="97"/>
      <c r="I63" s="91"/>
      <c r="J63" s="97"/>
      <c r="K63" s="22"/>
      <c r="M63" s="22"/>
    </row>
    <row r="64" spans="1:15" ht="15.75" x14ac:dyDescent="0.3">
      <c r="A64" s="28" t="s">
        <v>28</v>
      </c>
      <c r="B64" s="67" t="s">
        <v>17</v>
      </c>
      <c r="C64" s="67" t="s">
        <v>29</v>
      </c>
      <c r="D64" s="67" t="s">
        <v>30</v>
      </c>
      <c r="E64" s="67" t="s">
        <v>31</v>
      </c>
      <c r="F64" s="67" t="s">
        <v>32</v>
      </c>
      <c r="G64" s="67" t="s">
        <v>33</v>
      </c>
      <c r="H64" s="99"/>
      <c r="I64" s="92"/>
      <c r="J64" s="99"/>
      <c r="K64" s="21"/>
      <c r="L64" s="21"/>
    </row>
    <row r="65" spans="1:12" x14ac:dyDescent="0.2">
      <c r="A65" s="29"/>
      <c r="B65" s="21"/>
      <c r="C65" s="21"/>
      <c r="D65" s="30">
        <v>100000</v>
      </c>
      <c r="E65" s="21"/>
      <c r="F65" s="21"/>
      <c r="G65" s="21"/>
      <c r="H65" s="21"/>
      <c r="K65" s="21"/>
      <c r="L65" s="21"/>
    </row>
    <row r="66" spans="1:12" x14ac:dyDescent="0.2">
      <c r="A66" s="25">
        <v>0</v>
      </c>
      <c r="B66" s="23">
        <f t="shared" ref="B66:B115" si="0">D6</f>
        <v>272</v>
      </c>
      <c r="C66" s="23">
        <f>100000-B66</f>
        <v>99728</v>
      </c>
      <c r="D66" s="23">
        <f t="shared" ref="D66:D115" si="1">E6</f>
        <v>99834</v>
      </c>
      <c r="E66" s="21">
        <f t="shared" ref="E66:E129" si="2">D66/100000</f>
        <v>0.99834000000000001</v>
      </c>
      <c r="F66" s="21">
        <f>1-E66</f>
        <v>1.6599999999999948E-3</v>
      </c>
      <c r="G66" s="21">
        <f t="shared" ref="G66:G129" si="3">B66/D65</f>
        <v>2.7200000000000002E-3</v>
      </c>
      <c r="H66">
        <f>A66*B66/B66</f>
        <v>0</v>
      </c>
      <c r="I66" s="21" t="str">
        <f>IF(A66&lt;=$H$59,"-",(VLOOKUP(A66,$A$66:$F$166,6)-VLOOKUP($H$59,$A$66:$F$166,6))/(1-VLOOKUP($H$59,$A$66:$F$166,6)))</f>
        <v>-</v>
      </c>
      <c r="J66">
        <f>SUMPRODUCT(A67:$A$166,B67:$B$166)/SUM(B67:$B$166)-A66</f>
        <v>78.07450276326216</v>
      </c>
    </row>
    <row r="67" spans="1:12" x14ac:dyDescent="0.2">
      <c r="A67" s="25">
        <v>1</v>
      </c>
      <c r="B67" s="23">
        <f t="shared" si="0"/>
        <v>24</v>
      </c>
      <c r="C67" s="23">
        <f t="shared" ref="C67:C130" si="4">100000-B67</f>
        <v>99976</v>
      </c>
      <c r="D67" s="23">
        <f t="shared" si="1"/>
        <v>99716</v>
      </c>
      <c r="E67" s="21">
        <f t="shared" si="2"/>
        <v>0.99716000000000005</v>
      </c>
      <c r="F67" s="21">
        <f t="shared" ref="F67:F130" si="5">1-E67</f>
        <v>2.8399999999999537E-3</v>
      </c>
      <c r="G67" s="21">
        <f t="shared" si="3"/>
        <v>2.4039906244365647E-4</v>
      </c>
      <c r="H67">
        <f>SUMPRODUCT(A$66:A67,B$66:B67)/SUM(B$66:B67)</f>
        <v>8.1081081081081086E-2</v>
      </c>
      <c r="I67" s="21" t="str">
        <f>IF(A67&lt;=$H$59,"-",(VLOOKUP(A67,$A$66:$F$166,6)-VLOOKUP($H$59,$A$66:$F$166,6))/(1-VLOOKUP($H$59,$A$66:$F$166,6)))</f>
        <v>-</v>
      </c>
      <c r="J67">
        <f>SUMPRODUCT(A68:$A$166,B68:$B$166)/SUM(B68:$B$166)-A67</f>
        <v>77.093060585691788</v>
      </c>
    </row>
    <row r="68" spans="1:12" x14ac:dyDescent="0.2">
      <c r="A68" s="25">
        <v>2</v>
      </c>
      <c r="B68" s="23">
        <f t="shared" si="0"/>
        <v>26</v>
      </c>
      <c r="C68" s="23">
        <f t="shared" si="4"/>
        <v>99974</v>
      </c>
      <c r="D68" s="23">
        <f t="shared" si="1"/>
        <v>99691</v>
      </c>
      <c r="E68" s="21">
        <f t="shared" si="2"/>
        <v>0.99690999999999996</v>
      </c>
      <c r="F68" s="21">
        <f t="shared" si="5"/>
        <v>3.0900000000000372E-3</v>
      </c>
      <c r="G68" s="21">
        <f t="shared" si="3"/>
        <v>2.6074050302860122E-4</v>
      </c>
      <c r="H68">
        <f>SUMPRODUCT(A$66:A68,B$66:B68)/SUM(B$66:B68)</f>
        <v>0.2360248447204969</v>
      </c>
      <c r="I68" s="21" t="str">
        <f t="shared" ref="I68:I131" si="6">IF(A68&lt;=$H$59,"-",(VLOOKUP(A68,$A$66:$F$166,6)-VLOOKUP($H$59,$A$66:$F$166,6))/(1-VLOOKUP($H$59,$A$66:$F$166,6)))</f>
        <v>-</v>
      </c>
      <c r="J68">
        <f>SUMPRODUCT(A69:$A$166,B69:$B$166)/SUM(B69:$B$166)-A68</f>
        <v>76.112914070104665</v>
      </c>
    </row>
    <row r="69" spans="1:12" x14ac:dyDescent="0.2">
      <c r="A69" s="25">
        <v>3</v>
      </c>
      <c r="B69" s="23">
        <f t="shared" si="0"/>
        <v>18</v>
      </c>
      <c r="C69" s="23">
        <f t="shared" si="4"/>
        <v>99982</v>
      </c>
      <c r="D69" s="23">
        <f t="shared" si="1"/>
        <v>99669</v>
      </c>
      <c r="E69" s="21">
        <f t="shared" si="2"/>
        <v>0.99668999999999996</v>
      </c>
      <c r="F69" s="21">
        <f t="shared" si="5"/>
        <v>3.3100000000000351E-3</v>
      </c>
      <c r="G69" s="21">
        <f t="shared" si="3"/>
        <v>1.8055792398511401E-4</v>
      </c>
      <c r="H69">
        <f>SUMPRODUCT(A$66:A69,B$66:B69)/SUM(B$66:B69)</f>
        <v>0.38235294117647056</v>
      </c>
      <c r="I69" s="21" t="str">
        <f t="shared" si="6"/>
        <v>-</v>
      </c>
      <c r="J69">
        <f>SUMPRODUCT(A70:$A$166,B70:$B$166)/SUM(B70:$B$166)-A69</f>
        <v>75.126484197002995</v>
      </c>
    </row>
    <row r="70" spans="1:12" x14ac:dyDescent="0.2">
      <c r="A70" s="25">
        <v>4</v>
      </c>
      <c r="B70" s="23">
        <f t="shared" si="0"/>
        <v>17</v>
      </c>
      <c r="C70" s="23">
        <f t="shared" si="4"/>
        <v>99983</v>
      </c>
      <c r="D70" s="23">
        <f t="shared" si="1"/>
        <v>99652</v>
      </c>
      <c r="E70" s="21">
        <f t="shared" si="2"/>
        <v>0.99651999999999996</v>
      </c>
      <c r="F70" s="21">
        <f t="shared" si="5"/>
        <v>3.4800000000000386E-3</v>
      </c>
      <c r="G70" s="21">
        <f t="shared" si="3"/>
        <v>1.7056456872247138E-4</v>
      </c>
      <c r="H70">
        <f>SUMPRODUCT(A$66:A70,B$66:B70)/SUM(B$66:B70)</f>
        <v>0.55462184873949583</v>
      </c>
      <c r="I70" s="21" t="str">
        <f t="shared" si="6"/>
        <v>-</v>
      </c>
      <c r="J70">
        <f>SUMPRODUCT(A71:$A$166,B71:$B$166)/SUM(B71:$B$166)-A70</f>
        <v>74.139134275618375</v>
      </c>
    </row>
    <row r="71" spans="1:12" x14ac:dyDescent="0.2">
      <c r="A71" s="25">
        <v>5</v>
      </c>
      <c r="B71" s="23">
        <f t="shared" si="0"/>
        <v>8</v>
      </c>
      <c r="C71" s="23">
        <f t="shared" si="4"/>
        <v>99992</v>
      </c>
      <c r="D71" s="23">
        <f t="shared" si="1"/>
        <v>99640</v>
      </c>
      <c r="E71" s="21">
        <f t="shared" si="2"/>
        <v>0.99639999999999995</v>
      </c>
      <c r="F71" s="21">
        <f t="shared" si="5"/>
        <v>3.6000000000000476E-3</v>
      </c>
      <c r="G71" s="21">
        <f t="shared" si="3"/>
        <v>8.0279372215309283E-5</v>
      </c>
      <c r="H71">
        <f>SUMPRODUCT(A$66:A71,B$66:B71)/SUM(B$66:B71)</f>
        <v>0.65205479452054793</v>
      </c>
      <c r="I71" s="21" t="str">
        <f t="shared" si="6"/>
        <v>-</v>
      </c>
      <c r="J71">
        <f>SUMPRODUCT(A72:$A$166,B72:$B$166)/SUM(B72:$B$166)-A71</f>
        <v>73.145008433057583</v>
      </c>
    </row>
    <row r="72" spans="1:12" x14ac:dyDescent="0.2">
      <c r="A72" s="25">
        <v>6</v>
      </c>
      <c r="B72" s="23">
        <f t="shared" si="0"/>
        <v>14</v>
      </c>
      <c r="C72" s="23">
        <f t="shared" si="4"/>
        <v>99986</v>
      </c>
      <c r="D72" s="23">
        <f t="shared" si="1"/>
        <v>99629</v>
      </c>
      <c r="E72" s="21">
        <f t="shared" si="2"/>
        <v>0.99629000000000001</v>
      </c>
      <c r="F72" s="21">
        <f t="shared" si="5"/>
        <v>3.7099999999999911E-3</v>
      </c>
      <c r="G72" s="21">
        <f t="shared" si="3"/>
        <v>1.4050582095543959E-4</v>
      </c>
      <c r="H72">
        <f>SUMPRODUCT(A$66:A72,B$66:B72)/SUM(B$66:B72)</f>
        <v>0.84960422163588389</v>
      </c>
      <c r="I72" s="21" t="str">
        <f t="shared" si="6"/>
        <v>-</v>
      </c>
      <c r="J72">
        <f>SUMPRODUCT(A73:$A$166,B73:$B$166)/SUM(B73:$B$166)-A72</f>
        <v>72.155149908629028</v>
      </c>
    </row>
    <row r="73" spans="1:12" x14ac:dyDescent="0.2">
      <c r="A73" s="25">
        <v>7</v>
      </c>
      <c r="B73" s="23">
        <f t="shared" si="0"/>
        <v>6</v>
      </c>
      <c r="C73" s="23">
        <f t="shared" si="4"/>
        <v>99994</v>
      </c>
      <c r="D73" s="23">
        <f t="shared" si="1"/>
        <v>99619</v>
      </c>
      <c r="E73" s="21">
        <f t="shared" si="2"/>
        <v>0.99619000000000002</v>
      </c>
      <c r="F73" s="21">
        <f t="shared" si="5"/>
        <v>3.8099999999999801E-3</v>
      </c>
      <c r="G73" s="21">
        <f t="shared" si="3"/>
        <v>6.0223428921298018E-5</v>
      </c>
      <c r="H73">
        <f>SUMPRODUCT(A$66:A73,B$66:B73)/SUM(B$66:B73)</f>
        <v>0.94545454545454544</v>
      </c>
      <c r="I73" s="21" t="str">
        <f t="shared" si="6"/>
        <v>-</v>
      </c>
      <c r="J73">
        <f>SUMPRODUCT(A74:$A$166,B74:$B$166)/SUM(B74:$B$166)-A73</f>
        <v>71.159436879945375</v>
      </c>
    </row>
    <row r="74" spans="1:12" x14ac:dyDescent="0.2">
      <c r="A74" s="25">
        <v>8</v>
      </c>
      <c r="B74" s="23">
        <f t="shared" si="0"/>
        <v>9</v>
      </c>
      <c r="C74" s="23">
        <f t="shared" si="4"/>
        <v>99991</v>
      </c>
      <c r="D74" s="23">
        <f t="shared" si="1"/>
        <v>99612</v>
      </c>
      <c r="E74" s="21">
        <f t="shared" si="2"/>
        <v>0.99612000000000001</v>
      </c>
      <c r="F74" s="21">
        <f t="shared" si="5"/>
        <v>3.8799999999999946E-3</v>
      </c>
      <c r="G74" s="21">
        <f t="shared" si="3"/>
        <v>9.0344211445607769E-5</v>
      </c>
      <c r="H74">
        <f>SUMPRODUCT(A$66:A74,B$66:B74)/SUM(B$66:B74)</f>
        <v>1.1065989847715736</v>
      </c>
      <c r="I74" s="21" t="str">
        <f t="shared" si="6"/>
        <v>-</v>
      </c>
      <c r="J74">
        <f>SUMPRODUCT(A75:$A$166,B75:$B$166)/SUM(B75:$B$166)-A74</f>
        <v>70.165777925064518</v>
      </c>
    </row>
    <row r="75" spans="1:12" x14ac:dyDescent="0.2">
      <c r="A75" s="25">
        <v>9</v>
      </c>
      <c r="B75" s="23">
        <f t="shared" si="0"/>
        <v>9</v>
      </c>
      <c r="C75" s="23">
        <f t="shared" si="4"/>
        <v>99991</v>
      </c>
      <c r="D75" s="23">
        <f t="shared" si="1"/>
        <v>99602</v>
      </c>
      <c r="E75" s="21">
        <f t="shared" si="2"/>
        <v>0.99602000000000002</v>
      </c>
      <c r="F75" s="21">
        <f t="shared" si="5"/>
        <v>3.9799999999999836E-3</v>
      </c>
      <c r="G75" s="21">
        <f t="shared" si="3"/>
        <v>9.0350560173473079E-5</v>
      </c>
      <c r="H75">
        <f>SUMPRODUCT(A$66:A75,B$66:B75)/SUM(B$66:B75)</f>
        <v>1.28287841191067</v>
      </c>
      <c r="I75" s="21" t="str">
        <f t="shared" si="6"/>
        <v>-</v>
      </c>
      <c r="J75">
        <f>SUMPRODUCT(A76:$A$166,B76:$B$166)/SUM(B76:$B$166)-A75</f>
        <v>69.172029727829667</v>
      </c>
    </row>
    <row r="76" spans="1:12" x14ac:dyDescent="0.2">
      <c r="A76" s="25">
        <v>10</v>
      </c>
      <c r="B76" s="23">
        <f t="shared" si="0"/>
        <v>9</v>
      </c>
      <c r="C76" s="23">
        <f t="shared" si="4"/>
        <v>99991</v>
      </c>
      <c r="D76" s="23">
        <f t="shared" si="1"/>
        <v>99593</v>
      </c>
      <c r="E76" s="21">
        <f t="shared" si="2"/>
        <v>0.99592999999999998</v>
      </c>
      <c r="F76" s="21">
        <f t="shared" si="5"/>
        <v>4.070000000000018E-3</v>
      </c>
      <c r="G76" s="21">
        <f t="shared" si="3"/>
        <v>9.0359631332704167E-5</v>
      </c>
      <c r="H76">
        <f>SUMPRODUCT(A$66:A76,B$66:B76)/SUM(B$66:B76)</f>
        <v>1.4733009708737863</v>
      </c>
      <c r="I76" s="21" t="str">
        <f t="shared" si="6"/>
        <v>-</v>
      </c>
      <c r="J76">
        <f>SUMPRODUCT(A77:$A$166,B77:$B$166)/SUM(B77:$B$166)-A76</f>
        <v>68.178192264039126</v>
      </c>
    </row>
    <row r="77" spans="1:12" x14ac:dyDescent="0.2">
      <c r="A77" s="25">
        <v>11</v>
      </c>
      <c r="B77" s="23">
        <f t="shared" si="0"/>
        <v>9</v>
      </c>
      <c r="C77" s="23">
        <f t="shared" si="4"/>
        <v>99991</v>
      </c>
      <c r="D77" s="23">
        <f t="shared" si="1"/>
        <v>99584</v>
      </c>
      <c r="E77" s="21">
        <f t="shared" si="2"/>
        <v>0.99583999999999995</v>
      </c>
      <c r="F77" s="21">
        <f t="shared" si="5"/>
        <v>4.1600000000000525E-3</v>
      </c>
      <c r="G77" s="21">
        <f t="shared" si="3"/>
        <v>9.0367796933519431E-5</v>
      </c>
      <c r="H77">
        <f>SUMPRODUCT(A$66:A77,B$66:B77)/SUM(B$66:B77)</f>
        <v>1.6769596199524941</v>
      </c>
      <c r="I77" s="21" t="str">
        <f t="shared" si="6"/>
        <v>-</v>
      </c>
      <c r="J77">
        <f>SUMPRODUCT(A78:$A$166,B78:$B$166)/SUM(B78:$B$166)-A77</f>
        <v>67.184265509482486</v>
      </c>
    </row>
    <row r="78" spans="1:12" x14ac:dyDescent="0.2">
      <c r="A78" s="25">
        <v>12</v>
      </c>
      <c r="B78" s="23">
        <f t="shared" si="0"/>
        <v>7</v>
      </c>
      <c r="C78" s="23">
        <f t="shared" si="4"/>
        <v>99993</v>
      </c>
      <c r="D78" s="23">
        <f t="shared" si="1"/>
        <v>99577</v>
      </c>
      <c r="E78" s="21">
        <f t="shared" si="2"/>
        <v>0.99577000000000004</v>
      </c>
      <c r="F78" s="21">
        <f t="shared" si="5"/>
        <v>4.229999999999956E-3</v>
      </c>
      <c r="G78" s="21">
        <f t="shared" si="3"/>
        <v>7.0292416452442163E-5</v>
      </c>
      <c r="H78">
        <f>SUMPRODUCT(A$66:A78,B$66:B78)/SUM(B$66:B78)</f>
        <v>1.8457943925233644</v>
      </c>
      <c r="I78" s="21" t="str">
        <f t="shared" si="6"/>
        <v>-</v>
      </c>
      <c r="J78">
        <f>SUMPRODUCT(A79:$A$166,B79:$B$166)/SUM(B79:$B$166)-A78</f>
        <v>66.188919584107694</v>
      </c>
    </row>
    <row r="79" spans="1:12" x14ac:dyDescent="0.2">
      <c r="A79" s="25">
        <v>13</v>
      </c>
      <c r="B79" s="23">
        <f t="shared" si="0"/>
        <v>19</v>
      </c>
      <c r="C79" s="23">
        <f t="shared" si="4"/>
        <v>99981</v>
      </c>
      <c r="D79" s="23">
        <f t="shared" si="1"/>
        <v>99564</v>
      </c>
      <c r="E79" s="21">
        <f t="shared" si="2"/>
        <v>0.99563999999999997</v>
      </c>
      <c r="F79" s="21">
        <f t="shared" si="5"/>
        <v>4.3600000000000305E-3</v>
      </c>
      <c r="G79" s="21">
        <f t="shared" si="3"/>
        <v>1.9080711409261175E-4</v>
      </c>
      <c r="H79">
        <f>SUMPRODUCT(A$66:A79,B$66:B79)/SUM(B$66:B79)</f>
        <v>2.319910514541387</v>
      </c>
      <c r="I79" s="21" t="str">
        <f t="shared" si="6"/>
        <v>-</v>
      </c>
      <c r="J79">
        <f>SUMPRODUCT(A80:$A$166,B80:$B$166)/SUM(B80:$B$166)-A79</f>
        <v>65.201364467576312</v>
      </c>
    </row>
    <row r="80" spans="1:12" x14ac:dyDescent="0.2">
      <c r="A80" s="25">
        <v>14</v>
      </c>
      <c r="B80" s="23">
        <f t="shared" si="0"/>
        <v>11</v>
      </c>
      <c r="C80" s="23">
        <f t="shared" si="4"/>
        <v>99989</v>
      </c>
      <c r="D80" s="23">
        <f t="shared" si="1"/>
        <v>99549</v>
      </c>
      <c r="E80" s="21">
        <f t="shared" si="2"/>
        <v>0.99548999999999999</v>
      </c>
      <c r="F80" s="21">
        <f t="shared" si="5"/>
        <v>4.510000000000014E-3</v>
      </c>
      <c r="G80" s="21">
        <f t="shared" si="3"/>
        <v>1.1048170021292837E-4</v>
      </c>
      <c r="H80">
        <f>SUMPRODUCT(A$66:A80,B$66:B80)/SUM(B$66:B80)</f>
        <v>2.6004366812227073</v>
      </c>
      <c r="I80" s="21" t="str">
        <f t="shared" si="6"/>
        <v>-</v>
      </c>
      <c r="J80">
        <f>SUMPRODUCT(A81:$A$166,B81:$B$166)/SUM(B81:$B$166)-A80</f>
        <v>64.208461036024715</v>
      </c>
    </row>
    <row r="81" spans="1:10" x14ac:dyDescent="0.2">
      <c r="A81" s="25">
        <v>15</v>
      </c>
      <c r="B81" s="23">
        <f t="shared" si="0"/>
        <v>31</v>
      </c>
      <c r="C81" s="23">
        <f t="shared" si="4"/>
        <v>99969</v>
      </c>
      <c r="D81" s="23">
        <f t="shared" si="1"/>
        <v>99528</v>
      </c>
      <c r="E81" s="21">
        <f t="shared" si="2"/>
        <v>0.99528000000000005</v>
      </c>
      <c r="F81" s="21">
        <f t="shared" si="5"/>
        <v>4.7199999999999465E-3</v>
      </c>
      <c r="G81" s="21">
        <f t="shared" si="3"/>
        <v>3.1140443399732797E-4</v>
      </c>
      <c r="H81">
        <f>SUMPRODUCT(A$66:A81,B$66:B81)/SUM(B$66:B81)</f>
        <v>3.3865030674846626</v>
      </c>
      <c r="I81" s="21" t="str">
        <f t="shared" si="6"/>
        <v>-</v>
      </c>
      <c r="J81">
        <f>SUMPRODUCT(A82:$A$166,B82:$B$166)/SUM(B82:$B$166)-A81</f>
        <v>63.228157291624782</v>
      </c>
    </row>
    <row r="82" spans="1:10" x14ac:dyDescent="0.2">
      <c r="A82" s="25">
        <v>16</v>
      </c>
      <c r="B82" s="23">
        <f t="shared" si="0"/>
        <v>21</v>
      </c>
      <c r="C82" s="23">
        <f t="shared" si="4"/>
        <v>99979</v>
      </c>
      <c r="D82" s="23">
        <f t="shared" si="1"/>
        <v>99503</v>
      </c>
      <c r="E82" s="21">
        <f t="shared" si="2"/>
        <v>0.99502999999999997</v>
      </c>
      <c r="F82" s="21">
        <f t="shared" si="5"/>
        <v>4.9700000000000299E-3</v>
      </c>
      <c r="G82" s="21">
        <f t="shared" si="3"/>
        <v>2.1099590065107307E-4</v>
      </c>
      <c r="H82">
        <f>SUMPRODUCT(A$66:A82,B$66:B82)/SUM(B$66:B82)</f>
        <v>3.9058823529411764</v>
      </c>
      <c r="I82" s="21" t="str">
        <f t="shared" si="6"/>
        <v>-</v>
      </c>
      <c r="J82">
        <f>SUMPRODUCT(A83:$A$166,B83:$B$166)/SUM(B83:$B$166)-A82</f>
        <v>62.241295758221654</v>
      </c>
    </row>
    <row r="83" spans="1:10" x14ac:dyDescent="0.2">
      <c r="A83" s="25">
        <v>17</v>
      </c>
      <c r="B83" s="23">
        <f t="shared" si="0"/>
        <v>31</v>
      </c>
      <c r="C83" s="23">
        <f t="shared" si="4"/>
        <v>99969</v>
      </c>
      <c r="D83" s="23">
        <f t="shared" si="1"/>
        <v>99477</v>
      </c>
      <c r="E83" s="21">
        <f t="shared" si="2"/>
        <v>0.99477000000000004</v>
      </c>
      <c r="F83" s="21">
        <f t="shared" si="5"/>
        <v>5.2299999999999569E-3</v>
      </c>
      <c r="G83" s="21">
        <f t="shared" si="3"/>
        <v>3.1154839552576305E-4</v>
      </c>
      <c r="H83">
        <f>SUMPRODUCT(A$66:A83,B$66:B83)/SUM(B$66:B83)</f>
        <v>4.6561922365988906</v>
      </c>
      <c r="I83" s="21" t="str">
        <f t="shared" si="6"/>
        <v>-</v>
      </c>
      <c r="J83">
        <f>SUMPRODUCT(A84:$A$166,B84:$B$166)/SUM(B84:$B$166)-A83</f>
        <v>61.260389009574382</v>
      </c>
    </row>
    <row r="84" spans="1:10" x14ac:dyDescent="0.2">
      <c r="A84" s="25">
        <v>18</v>
      </c>
      <c r="B84" s="23">
        <f t="shared" si="0"/>
        <v>45</v>
      </c>
      <c r="C84" s="23">
        <f t="shared" si="4"/>
        <v>99955</v>
      </c>
      <c r="D84" s="23">
        <f t="shared" si="1"/>
        <v>99439</v>
      </c>
      <c r="E84" s="21">
        <f t="shared" si="2"/>
        <v>0.99439</v>
      </c>
      <c r="F84" s="21">
        <f t="shared" si="5"/>
        <v>5.6100000000000039E-3</v>
      </c>
      <c r="G84" s="21">
        <f t="shared" si="3"/>
        <v>4.5236587351850176E-4</v>
      </c>
      <c r="H84">
        <f>SUMPRODUCT(A$66:A84,B$66:B84)/SUM(B$66:B84)</f>
        <v>5.6808873720136521</v>
      </c>
      <c r="I84" s="21" t="str">
        <f t="shared" si="6"/>
        <v>-</v>
      </c>
      <c r="J84">
        <f>SUMPRODUCT(A85:$A$166,B85:$B$166)/SUM(B85:$B$166)-A84</f>
        <v>60.287673438176014</v>
      </c>
    </row>
    <row r="85" spans="1:10" x14ac:dyDescent="0.2">
      <c r="A85" s="25">
        <v>19</v>
      </c>
      <c r="B85" s="23">
        <f t="shared" si="0"/>
        <v>47</v>
      </c>
      <c r="C85" s="23">
        <f t="shared" si="4"/>
        <v>99953</v>
      </c>
      <c r="D85" s="23">
        <f t="shared" si="1"/>
        <v>99393</v>
      </c>
      <c r="E85" s="21">
        <f t="shared" si="2"/>
        <v>0.99392999999999998</v>
      </c>
      <c r="F85" s="21">
        <f t="shared" si="5"/>
        <v>6.0700000000000198E-3</v>
      </c>
      <c r="G85" s="21">
        <f t="shared" si="3"/>
        <v>4.7265157533764421E-4</v>
      </c>
      <c r="H85">
        <f>SUMPRODUCT(A$66:A85,B$66:B85)/SUM(B$66:B85)</f>
        <v>6.6698262243285944</v>
      </c>
      <c r="I85" s="21" t="str">
        <f t="shared" si="6"/>
        <v>-</v>
      </c>
      <c r="J85">
        <f>SUMPRODUCT(A86:$A$166,B86:$B$166)/SUM(B86:$B$166)-A85</f>
        <v>59.315723776927726</v>
      </c>
    </row>
    <row r="86" spans="1:10" x14ac:dyDescent="0.2">
      <c r="A86" s="25">
        <v>20</v>
      </c>
      <c r="B86" s="23">
        <f t="shared" si="0"/>
        <v>53</v>
      </c>
      <c r="C86" s="23">
        <f t="shared" si="4"/>
        <v>99947</v>
      </c>
      <c r="D86" s="23">
        <f t="shared" si="1"/>
        <v>99343</v>
      </c>
      <c r="E86" s="21">
        <f t="shared" si="2"/>
        <v>0.99343000000000004</v>
      </c>
      <c r="F86" s="21">
        <f t="shared" si="5"/>
        <v>6.5699999999999648E-3</v>
      </c>
      <c r="G86" s="21">
        <f t="shared" si="3"/>
        <v>5.3323674705462159E-4</v>
      </c>
      <c r="H86">
        <f>SUMPRODUCT(A$66:A86,B$66:B86)/SUM(B$66:B86)</f>
        <v>7.6997084548104953</v>
      </c>
      <c r="I86" s="21" t="str">
        <f t="shared" si="6"/>
        <v>-</v>
      </c>
      <c r="J86">
        <f>SUMPRODUCT(A87:$A$166,B87:$B$166)/SUM(B87:$B$166)-A86</f>
        <v>58.346853062334446</v>
      </c>
    </row>
    <row r="87" spans="1:10" x14ac:dyDescent="0.2">
      <c r="A87" s="25">
        <v>21</v>
      </c>
      <c r="B87" s="23">
        <f t="shared" si="0"/>
        <v>52</v>
      </c>
      <c r="C87" s="23">
        <f t="shared" si="4"/>
        <v>99948</v>
      </c>
      <c r="D87" s="23">
        <f t="shared" si="1"/>
        <v>99291</v>
      </c>
      <c r="E87" s="21">
        <f t="shared" si="2"/>
        <v>0.99290999999999996</v>
      </c>
      <c r="F87" s="21">
        <f t="shared" si="5"/>
        <v>7.0900000000000407E-3</v>
      </c>
      <c r="G87" s="21">
        <f t="shared" si="3"/>
        <v>5.2343899419184038E-4</v>
      </c>
      <c r="H87">
        <f>SUMPRODUCT(A$66:A87,B$66:B87)/SUM(B$66:B87)</f>
        <v>8.6368563685636861</v>
      </c>
      <c r="I87" s="21" t="str">
        <f t="shared" si="6"/>
        <v>-</v>
      </c>
      <c r="J87">
        <f>SUMPRODUCT(A88:$A$166,B88:$B$166)/SUM(B88:$B$166)-A87</f>
        <v>57.376903310323982</v>
      </c>
    </row>
    <row r="88" spans="1:10" x14ac:dyDescent="0.2">
      <c r="A88" s="25">
        <v>22</v>
      </c>
      <c r="B88" s="23">
        <f t="shared" si="0"/>
        <v>44</v>
      </c>
      <c r="C88" s="23">
        <f t="shared" si="4"/>
        <v>99956</v>
      </c>
      <c r="D88" s="23">
        <f t="shared" si="1"/>
        <v>99243</v>
      </c>
      <c r="E88" s="21">
        <f t="shared" si="2"/>
        <v>0.99243000000000003</v>
      </c>
      <c r="F88" s="21">
        <f t="shared" si="5"/>
        <v>7.5699999999999656E-3</v>
      </c>
      <c r="G88" s="21">
        <f t="shared" si="3"/>
        <v>4.4314187590013192E-4</v>
      </c>
      <c r="H88">
        <f>SUMPRODUCT(A$66:A88,B$66:B88)/SUM(B$66:B88)</f>
        <v>9.3887468030690542</v>
      </c>
      <c r="I88" s="21" t="str">
        <f t="shared" si="6"/>
        <v>-</v>
      </c>
      <c r="J88">
        <f>SUMPRODUCT(A89:$A$166,B89:$B$166)/SUM(B89:$B$166)-A88</f>
        <v>56.401911463741669</v>
      </c>
    </row>
    <row r="89" spans="1:10" x14ac:dyDescent="0.2">
      <c r="A89" s="25">
        <v>23</v>
      </c>
      <c r="B89" s="23">
        <f t="shared" si="0"/>
        <v>54</v>
      </c>
      <c r="C89" s="23">
        <f t="shared" si="4"/>
        <v>99946</v>
      </c>
      <c r="D89" s="23">
        <f t="shared" si="1"/>
        <v>99194</v>
      </c>
      <c r="E89" s="21">
        <f t="shared" si="2"/>
        <v>0.99194000000000004</v>
      </c>
      <c r="F89" s="21">
        <f t="shared" si="5"/>
        <v>8.0599999999999561E-3</v>
      </c>
      <c r="G89" s="21">
        <f t="shared" si="3"/>
        <v>5.4411898068377617E-4</v>
      </c>
      <c r="H89">
        <f>SUMPRODUCT(A$66:A89,B$66:B89)/SUM(B$66:B89)</f>
        <v>10.267942583732058</v>
      </c>
      <c r="I89" s="21" t="str">
        <f t="shared" si="6"/>
        <v>-</v>
      </c>
      <c r="J89">
        <f>SUMPRODUCT(A90:$A$166,B90:$B$166)/SUM(B90:$B$166)-A89</f>
        <v>55.432088927443843</v>
      </c>
    </row>
    <row r="90" spans="1:10" x14ac:dyDescent="0.2">
      <c r="A90" s="25">
        <v>24</v>
      </c>
      <c r="B90" s="23">
        <f t="shared" si="0"/>
        <v>60</v>
      </c>
      <c r="C90" s="23">
        <f t="shared" si="4"/>
        <v>99940</v>
      </c>
      <c r="D90" s="23">
        <f t="shared" si="1"/>
        <v>99137</v>
      </c>
      <c r="E90" s="21">
        <f t="shared" si="2"/>
        <v>0.99136999999999997</v>
      </c>
      <c r="F90" s="21">
        <f t="shared" si="5"/>
        <v>8.6300000000000265E-3</v>
      </c>
      <c r="G90" s="21">
        <f t="shared" si="3"/>
        <v>6.0487529487670622E-4</v>
      </c>
      <c r="H90">
        <f>SUMPRODUCT(A$66:A90,B$66:B90)/SUM(B$66:B90)</f>
        <v>11.1875</v>
      </c>
      <c r="I90" s="21" t="str">
        <f t="shared" si="6"/>
        <v>-</v>
      </c>
      <c r="J90">
        <f>SUMPRODUCT(A91:$A$166,B91:$B$166)/SUM(B91:$B$166)-A90</f>
        <v>54.465052433965496</v>
      </c>
    </row>
    <row r="91" spans="1:10" x14ac:dyDescent="0.2">
      <c r="A91" s="25">
        <v>25</v>
      </c>
      <c r="B91" s="23">
        <f t="shared" si="0"/>
        <v>48</v>
      </c>
      <c r="C91" s="23">
        <f t="shared" si="4"/>
        <v>99952</v>
      </c>
      <c r="D91" s="23">
        <f t="shared" si="1"/>
        <v>99083</v>
      </c>
      <c r="E91" s="21">
        <f t="shared" si="2"/>
        <v>0.99082999999999999</v>
      </c>
      <c r="F91" s="21">
        <f t="shared" si="5"/>
        <v>9.1700000000000115E-3</v>
      </c>
      <c r="G91" s="21">
        <f t="shared" si="3"/>
        <v>4.8417846011075585E-4</v>
      </c>
      <c r="H91">
        <f>SUMPRODUCT(A$66:A91,B$66:B91)/SUM(B$66:B91)</f>
        <v>11.889830508474576</v>
      </c>
      <c r="I91" s="21" t="str">
        <f t="shared" si="6"/>
        <v>-</v>
      </c>
      <c r="J91">
        <f>SUMPRODUCT(A92:$A$166,B92:$B$166)/SUM(B92:$B$166)-A91</f>
        <v>53.490967292409294</v>
      </c>
    </row>
    <row r="92" spans="1:10" x14ac:dyDescent="0.2">
      <c r="A92" s="25">
        <v>26</v>
      </c>
      <c r="B92" s="23">
        <f t="shared" si="0"/>
        <v>62</v>
      </c>
      <c r="C92" s="23">
        <f t="shared" si="4"/>
        <v>99938</v>
      </c>
      <c r="D92" s="23">
        <f t="shared" si="1"/>
        <v>99029</v>
      </c>
      <c r="E92" s="21">
        <f t="shared" si="2"/>
        <v>0.99029</v>
      </c>
      <c r="F92" s="21">
        <f t="shared" si="5"/>
        <v>9.7099999999999964E-3</v>
      </c>
      <c r="G92" s="21">
        <f t="shared" si="3"/>
        <v>6.2573801762158998E-4</v>
      </c>
      <c r="H92">
        <f>SUMPRODUCT(A$66:A92,B$66:B92)/SUM(B$66:B92)</f>
        <v>12.759443339960239</v>
      </c>
      <c r="I92" s="21" t="str">
        <f t="shared" si="6"/>
        <v>-</v>
      </c>
      <c r="J92">
        <f>SUMPRODUCT(A93:$A$166,B93:$B$166)/SUM(B93:$B$166)-A92</f>
        <v>52.523851384805042</v>
      </c>
    </row>
    <row r="93" spans="1:10" x14ac:dyDescent="0.2">
      <c r="A93" s="25">
        <v>27</v>
      </c>
      <c r="B93" s="23">
        <f t="shared" si="0"/>
        <v>58</v>
      </c>
      <c r="C93" s="23">
        <f t="shared" si="4"/>
        <v>99942</v>
      </c>
      <c r="D93" s="23">
        <f t="shared" si="1"/>
        <v>98968</v>
      </c>
      <c r="E93" s="21">
        <f t="shared" si="2"/>
        <v>0.98968</v>
      </c>
      <c r="F93" s="21">
        <f t="shared" si="5"/>
        <v>1.0319999999999996E-2</v>
      </c>
      <c r="G93" s="21">
        <f t="shared" si="3"/>
        <v>5.8568702097365423E-4</v>
      </c>
      <c r="H93">
        <f>SUMPRODUCT(A$66:A93,B$66:B93)/SUM(B$66:B93)</f>
        <v>13.535714285714286</v>
      </c>
      <c r="I93" s="21" t="str">
        <f t="shared" si="6"/>
        <v>-</v>
      </c>
      <c r="J93">
        <f>SUMPRODUCT(A94:$A$166,B94:$B$166)/SUM(B94:$B$166)-A93</f>
        <v>51.554064847486075</v>
      </c>
    </row>
    <row r="94" spans="1:10" x14ac:dyDescent="0.2">
      <c r="A94" s="25">
        <v>28</v>
      </c>
      <c r="B94" s="23">
        <f t="shared" si="0"/>
        <v>59</v>
      </c>
      <c r="C94" s="23">
        <f t="shared" si="4"/>
        <v>99941</v>
      </c>
      <c r="D94" s="23">
        <f t="shared" si="1"/>
        <v>98910</v>
      </c>
      <c r="E94" s="21">
        <f t="shared" si="2"/>
        <v>0.98909999999999998</v>
      </c>
      <c r="F94" s="21">
        <f t="shared" si="5"/>
        <v>1.0900000000000021E-2</v>
      </c>
      <c r="G94" s="21">
        <f t="shared" si="3"/>
        <v>5.9615229164982622E-4</v>
      </c>
      <c r="H94">
        <f>SUMPRODUCT(A$66:A94,B$66:B94)/SUM(B$66:B94)</f>
        <v>14.295636687444345</v>
      </c>
      <c r="I94" s="21" t="str">
        <f t="shared" si="6"/>
        <v>-</v>
      </c>
      <c r="J94">
        <f>SUMPRODUCT(A95:$A$166,B95:$B$166)/SUM(B95:$B$166)-A94</f>
        <v>50.584238745574098</v>
      </c>
    </row>
    <row r="95" spans="1:10" x14ac:dyDescent="0.2">
      <c r="A95" s="25">
        <v>29</v>
      </c>
      <c r="B95" s="23">
        <f t="shared" si="0"/>
        <v>54</v>
      </c>
      <c r="C95" s="23">
        <f t="shared" si="4"/>
        <v>99946</v>
      </c>
      <c r="D95" s="23">
        <f t="shared" si="1"/>
        <v>98853</v>
      </c>
      <c r="E95" s="21">
        <f t="shared" si="2"/>
        <v>0.98853000000000002</v>
      </c>
      <c r="F95" s="21">
        <f t="shared" si="5"/>
        <v>1.146999999999998E-2</v>
      </c>
      <c r="G95" s="21">
        <f t="shared" si="3"/>
        <v>5.4595086442220202E-4</v>
      </c>
      <c r="H95">
        <f>SUMPRODUCT(A$66:A95,B$66:B95)/SUM(B$66:B95)</f>
        <v>14.970263381478334</v>
      </c>
      <c r="I95" s="21" t="str">
        <f t="shared" si="6"/>
        <v>-</v>
      </c>
      <c r="J95">
        <f>SUMPRODUCT(A96:$A$166,B96:$B$166)/SUM(B96:$B$166)-A95</f>
        <v>49.611340540102844</v>
      </c>
    </row>
    <row r="96" spans="1:10" x14ac:dyDescent="0.2">
      <c r="A96" s="25">
        <v>30</v>
      </c>
      <c r="B96" s="23">
        <f t="shared" si="0"/>
        <v>59</v>
      </c>
      <c r="C96" s="23">
        <f t="shared" si="4"/>
        <v>99941</v>
      </c>
      <c r="D96" s="23">
        <f t="shared" si="1"/>
        <v>98797</v>
      </c>
      <c r="E96" s="21">
        <f t="shared" si="2"/>
        <v>0.98797000000000001</v>
      </c>
      <c r="F96" s="21">
        <f t="shared" si="5"/>
        <v>1.2029999999999985E-2</v>
      </c>
      <c r="G96" s="21">
        <f t="shared" si="3"/>
        <v>5.9684582157344744E-4</v>
      </c>
      <c r="H96">
        <f>SUMPRODUCT(A$66:A96,B$66:B96)/SUM(B$66:B96)</f>
        <v>15.687702265372168</v>
      </c>
      <c r="I96" s="21" t="str">
        <f t="shared" si="6"/>
        <v>-</v>
      </c>
      <c r="J96">
        <f>SUMPRODUCT(A97:$A$166,B97:$B$166)/SUM(B97:$B$166)-A96</f>
        <v>48.640388101724781</v>
      </c>
    </row>
    <row r="97" spans="1:10" x14ac:dyDescent="0.2">
      <c r="A97" s="25">
        <v>31</v>
      </c>
      <c r="B97" s="23">
        <f t="shared" si="0"/>
        <v>65</v>
      </c>
      <c r="C97" s="23">
        <f t="shared" si="4"/>
        <v>99935</v>
      </c>
      <c r="D97" s="23">
        <f t="shared" si="1"/>
        <v>98735</v>
      </c>
      <c r="E97" s="21">
        <f t="shared" si="2"/>
        <v>0.98734999999999995</v>
      </c>
      <c r="F97" s="21">
        <f t="shared" si="5"/>
        <v>1.265000000000005E-2</v>
      </c>
      <c r="G97" s="21">
        <f t="shared" si="3"/>
        <v>6.5791471400953466E-4</v>
      </c>
      <c r="H97">
        <f>SUMPRODUCT(A$66:A97,B$66:B97)/SUM(B$66:B97)</f>
        <v>16.452728670253652</v>
      </c>
      <c r="I97" s="21" t="str">
        <f t="shared" si="6"/>
        <v>-</v>
      </c>
      <c r="J97">
        <f>SUMPRODUCT(A98:$A$166,B98:$B$166)/SUM(B98:$B$166)-A97</f>
        <v>47.671771120479974</v>
      </c>
    </row>
    <row r="98" spans="1:10" x14ac:dyDescent="0.2">
      <c r="A98" s="25">
        <v>32</v>
      </c>
      <c r="B98" s="23">
        <f t="shared" si="0"/>
        <v>74</v>
      </c>
      <c r="C98" s="23">
        <f t="shared" si="4"/>
        <v>99926</v>
      </c>
      <c r="D98" s="23">
        <f t="shared" si="1"/>
        <v>98666</v>
      </c>
      <c r="E98" s="21">
        <f t="shared" si="2"/>
        <v>0.98665999999999998</v>
      </c>
      <c r="F98" s="21">
        <f t="shared" si="5"/>
        <v>1.3340000000000019E-2</v>
      </c>
      <c r="G98" s="21">
        <f t="shared" si="3"/>
        <v>7.4948093381273109E-4</v>
      </c>
      <c r="H98">
        <f>SUMPRODUCT(A$66:A98,B$66:B98)/SUM(B$66:B98)</f>
        <v>17.289454545454547</v>
      </c>
      <c r="I98" s="21" t="str">
        <f t="shared" si="6"/>
        <v>-</v>
      </c>
      <c r="J98">
        <f>SUMPRODUCT(A99:$A$166,B99:$B$166)/SUM(B99:$B$166)-A98</f>
        <v>46.706799326558354</v>
      </c>
    </row>
    <row r="99" spans="1:10" x14ac:dyDescent="0.2">
      <c r="A99" s="25">
        <v>33</v>
      </c>
      <c r="B99" s="23">
        <f t="shared" si="0"/>
        <v>83</v>
      </c>
      <c r="C99" s="23">
        <f t="shared" si="4"/>
        <v>99917</v>
      </c>
      <c r="D99" s="23">
        <f t="shared" si="1"/>
        <v>98587</v>
      </c>
      <c r="E99" s="21">
        <f t="shared" si="2"/>
        <v>0.98587000000000002</v>
      </c>
      <c r="F99" s="21">
        <f t="shared" si="5"/>
        <v>1.4129999999999976E-2</v>
      </c>
      <c r="G99" s="21">
        <f t="shared" si="3"/>
        <v>8.4122190014797402E-4</v>
      </c>
      <c r="H99">
        <f>SUMPRODUCT(A$66:A99,B$66:B99)/SUM(B$66:B99)</f>
        <v>18.183813443072701</v>
      </c>
      <c r="I99" s="21" t="str">
        <f t="shared" si="6"/>
        <v>-</v>
      </c>
      <c r="J99">
        <f>SUMPRODUCT(A100:$A$166,B100:$B$166)/SUM(B100:$B$166)-A99</f>
        <v>45.745307821143982</v>
      </c>
    </row>
    <row r="100" spans="1:10" x14ac:dyDescent="0.2">
      <c r="A100" s="25">
        <v>34</v>
      </c>
      <c r="B100" s="23">
        <f t="shared" si="0"/>
        <v>82</v>
      </c>
      <c r="C100" s="23">
        <f t="shared" si="4"/>
        <v>99918</v>
      </c>
      <c r="D100" s="23">
        <f t="shared" si="1"/>
        <v>98505</v>
      </c>
      <c r="E100" s="21">
        <f t="shared" si="2"/>
        <v>0.98504999999999998</v>
      </c>
      <c r="F100" s="21">
        <f t="shared" si="5"/>
        <v>1.4950000000000019E-2</v>
      </c>
      <c r="G100" s="21">
        <f t="shared" si="3"/>
        <v>8.3175266515869229E-4</v>
      </c>
      <c r="H100">
        <f>SUMPRODUCT(A$66:A100,B$66:B100)/SUM(B$66:B100)</f>
        <v>19.025974025974026</v>
      </c>
      <c r="I100" s="21" t="str">
        <f t="shared" si="6"/>
        <v>-</v>
      </c>
      <c r="J100">
        <f>SUMPRODUCT(A101:$A$166,B101:$B$166)/SUM(B101:$B$166)-A100</f>
        <v>44.782583076813665</v>
      </c>
    </row>
    <row r="101" spans="1:10" x14ac:dyDescent="0.2">
      <c r="A101" s="25">
        <v>35</v>
      </c>
      <c r="B101" s="23">
        <f t="shared" si="0"/>
        <v>80</v>
      </c>
      <c r="C101" s="23">
        <f t="shared" si="4"/>
        <v>99920</v>
      </c>
      <c r="D101" s="23">
        <f t="shared" si="1"/>
        <v>98424</v>
      </c>
      <c r="E101" s="21">
        <f t="shared" si="2"/>
        <v>0.98424</v>
      </c>
      <c r="F101" s="21">
        <f t="shared" si="5"/>
        <v>1.5759999999999996E-2</v>
      </c>
      <c r="G101" s="21">
        <f t="shared" si="3"/>
        <v>8.1214151565910358E-4</v>
      </c>
      <c r="H101">
        <f>SUMPRODUCT(A$66:A101,B$66:B101)/SUM(B$66:B101)</f>
        <v>19.814814814814813</v>
      </c>
      <c r="I101" s="21" t="str">
        <f t="shared" si="6"/>
        <v>-</v>
      </c>
      <c r="J101">
        <f>SUMPRODUCT(A102:$A$166,B102:$B$166)/SUM(B102:$B$166)-A101</f>
        <v>43.818195682897326</v>
      </c>
    </row>
    <row r="102" spans="1:10" x14ac:dyDescent="0.2">
      <c r="A102" s="25">
        <v>36</v>
      </c>
      <c r="B102" s="23">
        <f t="shared" si="0"/>
        <v>83</v>
      </c>
      <c r="C102" s="23">
        <f t="shared" si="4"/>
        <v>99917</v>
      </c>
      <c r="D102" s="23">
        <f t="shared" si="1"/>
        <v>98342</v>
      </c>
      <c r="E102" s="21">
        <f t="shared" si="2"/>
        <v>0.98341999999999996</v>
      </c>
      <c r="F102" s="21">
        <f t="shared" si="5"/>
        <v>1.6580000000000039E-2</v>
      </c>
      <c r="G102" s="21">
        <f t="shared" si="3"/>
        <v>8.4329025440949359E-4</v>
      </c>
      <c r="H102">
        <f>SUMPRODUCT(A$66:A102,B$66:B102)/SUM(B$66:B102)</f>
        <v>20.603640634174987</v>
      </c>
      <c r="I102" s="21">
        <f t="shared" si="6"/>
        <v>8.3313013086243489E-4</v>
      </c>
      <c r="J102">
        <f>SUMPRODUCT(A103:$A$166,B103:$B$166)/SUM(B103:$B$166)-A102</f>
        <v>42.854360435534758</v>
      </c>
    </row>
    <row r="103" spans="1:10" x14ac:dyDescent="0.2">
      <c r="A103" s="25">
        <v>37</v>
      </c>
      <c r="B103" s="23">
        <f t="shared" si="0"/>
        <v>114</v>
      </c>
      <c r="C103" s="23">
        <f t="shared" si="4"/>
        <v>99886</v>
      </c>
      <c r="D103" s="23">
        <f t="shared" si="1"/>
        <v>98244</v>
      </c>
      <c r="E103" s="21">
        <f t="shared" si="2"/>
        <v>0.98243999999999998</v>
      </c>
      <c r="F103" s="21">
        <f t="shared" si="5"/>
        <v>1.756000000000002E-2</v>
      </c>
      <c r="G103" s="21">
        <f t="shared" si="3"/>
        <v>1.159219865367798E-3</v>
      </c>
      <c r="H103">
        <f>SUMPRODUCT(A$66:A103,B$66:B103)/SUM(B$66:B103)</f>
        <v>21.632361034672538</v>
      </c>
      <c r="I103" s="21">
        <f t="shared" si="6"/>
        <v>1.8288222384784442E-3</v>
      </c>
      <c r="J103">
        <f>SUMPRODUCT(A104:$A$166,B104:$B$166)/SUM(B104:$B$166)-A103</f>
        <v>41.902970781205426</v>
      </c>
    </row>
    <row r="104" spans="1:10" x14ac:dyDescent="0.2">
      <c r="A104" s="25">
        <v>38</v>
      </c>
      <c r="B104" s="23">
        <f t="shared" si="0"/>
        <v>116</v>
      </c>
      <c r="C104" s="23">
        <f t="shared" si="4"/>
        <v>99884</v>
      </c>
      <c r="D104" s="23">
        <f t="shared" si="1"/>
        <v>98129</v>
      </c>
      <c r="E104" s="21">
        <f t="shared" si="2"/>
        <v>0.98129</v>
      </c>
      <c r="F104" s="21">
        <f t="shared" si="5"/>
        <v>1.8710000000000004E-2</v>
      </c>
      <c r="G104" s="21">
        <f t="shared" si="3"/>
        <v>1.1807336834819429E-3</v>
      </c>
      <c r="H104">
        <f>SUMPRODUCT(A$66:A104,B$66:B104)/SUM(B$66:B104)</f>
        <v>22.614588722193481</v>
      </c>
      <c r="I104" s="21">
        <f t="shared" si="6"/>
        <v>2.9972364463951963E-3</v>
      </c>
      <c r="J104">
        <f>SUMPRODUCT(A105:$A$166,B105:$B$166)/SUM(B105:$B$166)-A104</f>
        <v>40.951366789065688</v>
      </c>
    </row>
    <row r="105" spans="1:10" x14ac:dyDescent="0.2">
      <c r="A105" s="25">
        <v>39</v>
      </c>
      <c r="B105" s="23">
        <f t="shared" si="0"/>
        <v>107</v>
      </c>
      <c r="C105" s="23">
        <f t="shared" si="4"/>
        <v>99893</v>
      </c>
      <c r="D105" s="23">
        <f t="shared" si="1"/>
        <v>98017</v>
      </c>
      <c r="E105" s="21">
        <f t="shared" si="2"/>
        <v>0.98016999999999999</v>
      </c>
      <c r="F105" s="21">
        <f t="shared" si="5"/>
        <v>1.9830000000000014E-2</v>
      </c>
      <c r="G105" s="21">
        <f t="shared" si="3"/>
        <v>1.0904014103883663E-3</v>
      </c>
      <c r="H105">
        <f>SUMPRODUCT(A$66:A105,B$66:B105)/SUM(B$66:B105)</f>
        <v>23.474019607843136</v>
      </c>
      <c r="I105" s="21">
        <f t="shared" si="6"/>
        <v>4.1351702836706673E-3</v>
      </c>
      <c r="J105">
        <f>SUMPRODUCT(A106:$A$166,B106:$B$166)/SUM(B106:$B$166)-A105</f>
        <v>39.995017001419342</v>
      </c>
    </row>
    <row r="106" spans="1:10" x14ac:dyDescent="0.2">
      <c r="A106" s="25">
        <v>40</v>
      </c>
      <c r="B106" s="23">
        <f t="shared" si="0"/>
        <v>124</v>
      </c>
      <c r="C106" s="23">
        <f t="shared" si="4"/>
        <v>99876</v>
      </c>
      <c r="D106" s="23">
        <f t="shared" si="1"/>
        <v>97902</v>
      </c>
      <c r="E106" s="21">
        <f t="shared" si="2"/>
        <v>0.97902</v>
      </c>
      <c r="F106" s="21">
        <f t="shared" si="5"/>
        <v>2.0979999999999999E-2</v>
      </c>
      <c r="G106" s="21">
        <f t="shared" si="3"/>
        <v>1.2650866686391136E-3</v>
      </c>
      <c r="H106">
        <f>SUMPRODUCT(A$66:A106,B$66:B106)/SUM(B$66:B106)</f>
        <v>24.420979667282811</v>
      </c>
      <c r="I106" s="21">
        <f t="shared" si="6"/>
        <v>5.3035844915874202E-3</v>
      </c>
      <c r="J106">
        <f>SUMPRODUCT(A107:$A$166,B107:$B$166)/SUM(B107:$B$166)-A106</f>
        <v>39.04445398685192</v>
      </c>
    </row>
    <row r="107" spans="1:10" x14ac:dyDescent="0.2">
      <c r="A107" s="25">
        <v>41</v>
      </c>
      <c r="B107" s="23">
        <f t="shared" si="0"/>
        <v>127</v>
      </c>
      <c r="C107" s="23">
        <f t="shared" si="4"/>
        <v>99873</v>
      </c>
      <c r="D107" s="23">
        <f t="shared" si="1"/>
        <v>97777</v>
      </c>
      <c r="E107" s="21">
        <f t="shared" si="2"/>
        <v>0.97777000000000003</v>
      </c>
      <c r="F107" s="21">
        <f t="shared" si="5"/>
        <v>2.2229999999999972E-2</v>
      </c>
      <c r="G107" s="21">
        <f t="shared" si="3"/>
        <v>1.2972155829298687E-3</v>
      </c>
      <c r="H107">
        <f>SUMPRODUCT(A$66:A107,B$66:B107)/SUM(B$66:B107)</f>
        <v>25.340026189436927</v>
      </c>
      <c r="I107" s="21">
        <f t="shared" si="6"/>
        <v>6.5735999349751844E-3</v>
      </c>
      <c r="J107">
        <f>SUMPRODUCT(A108:$A$166,B108:$B$166)/SUM(B108:$B$166)-A107</f>
        <v>38.093916995966509</v>
      </c>
    </row>
    <row r="108" spans="1:10" x14ac:dyDescent="0.2">
      <c r="A108" s="25">
        <v>42</v>
      </c>
      <c r="B108" s="23">
        <f t="shared" si="0"/>
        <v>157</v>
      </c>
      <c r="C108" s="23">
        <f t="shared" si="4"/>
        <v>99843</v>
      </c>
      <c r="D108" s="23">
        <f t="shared" si="1"/>
        <v>97635</v>
      </c>
      <c r="E108" s="21">
        <f t="shared" si="2"/>
        <v>0.97635000000000005</v>
      </c>
      <c r="F108" s="21">
        <f t="shared" si="5"/>
        <v>2.3649999999999949E-2</v>
      </c>
      <c r="G108" s="21">
        <f t="shared" si="3"/>
        <v>1.6056945907524265E-3</v>
      </c>
      <c r="H108">
        <f>SUMPRODUCT(A$66:A108,B$66:B108)/SUM(B$66:B108)</f>
        <v>26.408496732026144</v>
      </c>
      <c r="I108" s="21">
        <f t="shared" si="6"/>
        <v>8.0163374786636921E-3</v>
      </c>
      <c r="J108">
        <f>SUMPRODUCT(A109:$A$166,B109:$B$166)/SUM(B109:$B$166)-A108</f>
        <v>37.153632401948215</v>
      </c>
    </row>
    <row r="109" spans="1:10" x14ac:dyDescent="0.2">
      <c r="A109" s="25">
        <v>43</v>
      </c>
      <c r="B109" s="23">
        <f t="shared" si="0"/>
        <v>159</v>
      </c>
      <c r="C109" s="23">
        <f t="shared" si="4"/>
        <v>99841</v>
      </c>
      <c r="D109" s="23">
        <f t="shared" si="1"/>
        <v>97477</v>
      </c>
      <c r="E109" s="21">
        <f t="shared" si="2"/>
        <v>0.97477000000000003</v>
      </c>
      <c r="F109" s="21">
        <f t="shared" si="5"/>
        <v>2.5229999999999975E-2</v>
      </c>
      <c r="G109" s="21">
        <f t="shared" si="3"/>
        <v>1.6285143647257643E-3</v>
      </c>
      <c r="H109">
        <f>SUMPRODUCT(A$66:A109,B$66:B109)/SUM(B$66:B109)</f>
        <v>27.420406597621788</v>
      </c>
      <c r="I109" s="21">
        <f t="shared" si="6"/>
        <v>9.6216369991058877E-3</v>
      </c>
      <c r="J109">
        <f>SUMPRODUCT(A110:$A$166,B110:$B$166)/SUM(B110:$B$166)-A109</f>
        <v>36.21267177454142</v>
      </c>
    </row>
    <row r="110" spans="1:10" x14ac:dyDescent="0.2">
      <c r="A110" s="25">
        <v>44</v>
      </c>
      <c r="B110" s="23">
        <f t="shared" si="0"/>
        <v>198</v>
      </c>
      <c r="C110" s="23">
        <f t="shared" si="4"/>
        <v>99802</v>
      </c>
      <c r="D110" s="23">
        <f t="shared" si="1"/>
        <v>97298</v>
      </c>
      <c r="E110" s="21">
        <f t="shared" si="2"/>
        <v>0.97297999999999996</v>
      </c>
      <c r="F110" s="21">
        <f t="shared" si="5"/>
        <v>2.7020000000000044E-2</v>
      </c>
      <c r="G110" s="21">
        <f t="shared" si="3"/>
        <v>2.0312483970577676E-3</v>
      </c>
      <c r="H110">
        <f>SUMPRODUCT(A$66:A110,B$66:B110)/SUM(B$66:B110)</f>
        <v>28.590730837789661</v>
      </c>
      <c r="I110" s="21">
        <f t="shared" si="6"/>
        <v>1.1440299114037275E-2</v>
      </c>
      <c r="J110">
        <f>SUMPRODUCT(A111:$A$166,B111:$B$166)/SUM(B111:$B$166)-A110</f>
        <v>35.284424913551788</v>
      </c>
    </row>
    <row r="111" spans="1:10" x14ac:dyDescent="0.2">
      <c r="A111" s="25">
        <v>45</v>
      </c>
      <c r="B111" s="23">
        <f t="shared" si="0"/>
        <v>217</v>
      </c>
      <c r="C111" s="23">
        <f t="shared" si="4"/>
        <v>99783</v>
      </c>
      <c r="D111" s="23">
        <f t="shared" si="1"/>
        <v>97091</v>
      </c>
      <c r="E111" s="21">
        <f t="shared" si="2"/>
        <v>0.97091000000000005</v>
      </c>
      <c r="F111" s="21">
        <f t="shared" si="5"/>
        <v>2.9089999999999949E-2</v>
      </c>
      <c r="G111" s="21">
        <f t="shared" si="3"/>
        <v>2.2302616703323811E-3</v>
      </c>
      <c r="H111">
        <f>SUMPRODUCT(A$66:A111,B$66:B111)/SUM(B$66:B111)</f>
        <v>29.769027134348114</v>
      </c>
      <c r="I111" s="21">
        <f t="shared" si="6"/>
        <v>1.3543444688287361E-2</v>
      </c>
      <c r="J111">
        <f>SUMPRODUCT(A112:$A$166,B112:$B$166)/SUM(B112:$B$166)-A111</f>
        <v>34.361161824014189</v>
      </c>
    </row>
    <row r="112" spans="1:10" x14ac:dyDescent="0.2">
      <c r="A112" s="25">
        <v>46</v>
      </c>
      <c r="B112" s="23">
        <f t="shared" si="0"/>
        <v>223</v>
      </c>
      <c r="C112" s="23">
        <f t="shared" si="4"/>
        <v>99777</v>
      </c>
      <c r="D112" s="23">
        <f t="shared" si="1"/>
        <v>96870</v>
      </c>
      <c r="E112" s="21">
        <f t="shared" si="2"/>
        <v>0.96870000000000001</v>
      </c>
      <c r="F112" s="21">
        <f t="shared" si="5"/>
        <v>3.1299999999999994E-2</v>
      </c>
      <c r="G112" s="21">
        <f t="shared" si="3"/>
        <v>2.2968143288255348E-3</v>
      </c>
      <c r="H112">
        <f>SUMPRODUCT(A$66:A112,B$66:B112)/SUM(B$66:B112)</f>
        <v>30.884437596302003</v>
      </c>
      <c r="I112" s="21">
        <f t="shared" si="6"/>
        <v>1.5788831992197022E-2</v>
      </c>
      <c r="J112">
        <f>SUMPRODUCT(A113:$A$166,B113:$B$166)/SUM(B113:$B$166)-A112</f>
        <v>33.438073773881399</v>
      </c>
    </row>
    <row r="113" spans="1:10" x14ac:dyDescent="0.2">
      <c r="A113" s="25">
        <v>47</v>
      </c>
      <c r="B113" s="23">
        <f t="shared" si="0"/>
        <v>261</v>
      </c>
      <c r="C113" s="23">
        <f t="shared" si="4"/>
        <v>99739</v>
      </c>
      <c r="D113" s="23">
        <f t="shared" si="1"/>
        <v>96628</v>
      </c>
      <c r="E113" s="21">
        <f t="shared" si="2"/>
        <v>0.96628000000000003</v>
      </c>
      <c r="F113" s="21">
        <f t="shared" si="5"/>
        <v>3.3719999999999972E-2</v>
      </c>
      <c r="G113" s="21">
        <f t="shared" si="3"/>
        <v>2.6943326107153917E-3</v>
      </c>
      <c r="H113">
        <f>SUMPRODUCT(A$66:A113,B$66:B113)/SUM(B$66:B113)</f>
        <v>32.084141471762692</v>
      </c>
      <c r="I113" s="21">
        <f t="shared" si="6"/>
        <v>1.8247581890595766E-2</v>
      </c>
      <c r="J113">
        <f>SUMPRODUCT(A114:$A$166,B114:$B$166)/SUM(B114:$B$166)-A113</f>
        <v>32.525837851285928</v>
      </c>
    </row>
    <row r="114" spans="1:10" x14ac:dyDescent="0.2">
      <c r="A114" s="25">
        <v>48</v>
      </c>
      <c r="B114" s="23">
        <f t="shared" si="0"/>
        <v>296</v>
      </c>
      <c r="C114" s="23">
        <f t="shared" si="4"/>
        <v>99704</v>
      </c>
      <c r="D114" s="23">
        <f t="shared" si="1"/>
        <v>96350</v>
      </c>
      <c r="E114" s="21">
        <f t="shared" si="2"/>
        <v>0.96350000000000002</v>
      </c>
      <c r="F114" s="21">
        <f t="shared" si="5"/>
        <v>3.6499999999999977E-2</v>
      </c>
      <c r="G114" s="21">
        <f t="shared" si="3"/>
        <v>3.0632942832305335E-3</v>
      </c>
      <c r="H114">
        <f>SUMPRODUCT(A$66:A114,B$66:B114)/SUM(B$66:B114)</f>
        <v>33.323250920568121</v>
      </c>
      <c r="I114" s="21">
        <f t="shared" si="6"/>
        <v>2.1072096236690218E-2</v>
      </c>
      <c r="J114">
        <f>SUMPRODUCT(A115:$A$166,B115:$B$166)/SUM(B115:$B$166)-A114</f>
        <v>31.622869680049078</v>
      </c>
    </row>
    <row r="115" spans="1:10" x14ac:dyDescent="0.2">
      <c r="A115" s="25">
        <v>49</v>
      </c>
      <c r="B115" s="23">
        <f t="shared" si="0"/>
        <v>334</v>
      </c>
      <c r="C115" s="23">
        <f t="shared" si="4"/>
        <v>99666</v>
      </c>
      <c r="D115" s="23">
        <f t="shared" si="1"/>
        <v>96035</v>
      </c>
      <c r="E115" s="21">
        <f t="shared" si="2"/>
        <v>0.96035000000000004</v>
      </c>
      <c r="F115" s="21">
        <f t="shared" si="5"/>
        <v>3.9649999999999963E-2</v>
      </c>
      <c r="G115" s="21">
        <f t="shared" si="3"/>
        <v>3.4665282823040998E-3</v>
      </c>
      <c r="H115">
        <f>SUMPRODUCT(A$66:A115,B$66:B115)/SUM(B$66:B115)</f>
        <v>34.589216634429398</v>
      </c>
      <c r="I115" s="21">
        <f t="shared" si="6"/>
        <v>2.4272535154027438E-2</v>
      </c>
      <c r="J115">
        <f>SUMPRODUCT(A116:$A$166,B116:$B$166)/SUM(B116:$B$166)-A115</f>
        <v>30.729592954704344</v>
      </c>
    </row>
    <row r="116" spans="1:10" x14ac:dyDescent="0.2">
      <c r="A116" s="24">
        <v>50</v>
      </c>
      <c r="B116" s="23">
        <f t="shared" ref="B116:B166" si="7">L6</f>
        <v>380</v>
      </c>
      <c r="C116" s="23">
        <f t="shared" si="4"/>
        <v>99620</v>
      </c>
      <c r="D116" s="23">
        <f t="shared" ref="D116:D166" si="8">K6</f>
        <v>95868</v>
      </c>
      <c r="E116" s="21">
        <f t="shared" si="2"/>
        <v>0.95867999999999998</v>
      </c>
      <c r="F116" s="21">
        <f t="shared" si="5"/>
        <v>4.1320000000000023E-2</v>
      </c>
      <c r="G116" s="21">
        <f t="shared" si="3"/>
        <v>3.9568907169261203E-3</v>
      </c>
      <c r="H116">
        <f>SUMPRODUCT(A$66:A116,B$66:B116)/SUM(B$66:B116)</f>
        <v>35.885961027457924</v>
      </c>
      <c r="I116" s="21">
        <f t="shared" si="6"/>
        <v>2.5969275786393589E-2</v>
      </c>
      <c r="J116">
        <f>SUMPRODUCT(A117:$A$166,B117:$B$166)/SUM(B117:$B$166)-A116</f>
        <v>29.847942005300823</v>
      </c>
    </row>
    <row r="117" spans="1:10" x14ac:dyDescent="0.2">
      <c r="A117" s="25">
        <v>51</v>
      </c>
      <c r="B117" s="23">
        <f t="shared" si="7"/>
        <v>410</v>
      </c>
      <c r="C117" s="23">
        <f t="shared" si="4"/>
        <v>99590</v>
      </c>
      <c r="D117" s="23">
        <f t="shared" si="8"/>
        <v>95488</v>
      </c>
      <c r="E117" s="21">
        <f t="shared" si="2"/>
        <v>0.95487999999999995</v>
      </c>
      <c r="F117" s="21">
        <f t="shared" si="5"/>
        <v>4.5120000000000049E-2</v>
      </c>
      <c r="G117" s="21">
        <f t="shared" si="3"/>
        <v>4.2767138148287224E-3</v>
      </c>
      <c r="H117">
        <f>SUMPRODUCT(A$66:A117,B$66:B117)/SUM(B$66:B117)</f>
        <v>37.143930166463662</v>
      </c>
      <c r="I117" s="21">
        <f t="shared" si="6"/>
        <v>2.9830122734292502E-2</v>
      </c>
      <c r="J117">
        <f>SUMPRODUCT(A118:$A$166,B118:$B$166)/SUM(B118:$B$166)-A117</f>
        <v>28.97238208465285</v>
      </c>
    </row>
    <row r="118" spans="1:10" x14ac:dyDescent="0.2">
      <c r="A118" s="25">
        <v>52</v>
      </c>
      <c r="B118" s="23">
        <f t="shared" si="7"/>
        <v>453</v>
      </c>
      <c r="C118" s="23">
        <f t="shared" si="4"/>
        <v>99547</v>
      </c>
      <c r="D118" s="23">
        <f t="shared" si="8"/>
        <v>95078</v>
      </c>
      <c r="E118" s="21">
        <f t="shared" si="2"/>
        <v>0.95077999999999996</v>
      </c>
      <c r="F118" s="21">
        <f t="shared" si="5"/>
        <v>4.9220000000000041E-2</v>
      </c>
      <c r="G118" s="21">
        <f t="shared" si="3"/>
        <v>4.7440516085790882E-3</v>
      </c>
      <c r="H118">
        <f>SUMPRODUCT(A$66:A118,B$66:B118)/SUM(B$66:B118)</f>
        <v>38.395054842907605</v>
      </c>
      <c r="I118" s="21">
        <f t="shared" si="6"/>
        <v>3.3995773388604454E-2</v>
      </c>
      <c r="J118">
        <f>SUMPRODUCT(A119:$A$166,B119:$B$166)/SUM(B119:$B$166)-A118</f>
        <v>28.10633866841448</v>
      </c>
    </row>
    <row r="119" spans="1:10" x14ac:dyDescent="0.2">
      <c r="A119" s="25">
        <v>53</v>
      </c>
      <c r="B119" s="23">
        <f t="shared" si="7"/>
        <v>536</v>
      </c>
      <c r="C119" s="23">
        <f t="shared" si="4"/>
        <v>99464</v>
      </c>
      <c r="D119" s="23">
        <f t="shared" si="8"/>
        <v>94625</v>
      </c>
      <c r="E119" s="21">
        <f t="shared" si="2"/>
        <v>0.94625000000000004</v>
      </c>
      <c r="F119" s="21">
        <f t="shared" si="5"/>
        <v>5.3749999999999964E-2</v>
      </c>
      <c r="G119" s="21">
        <f t="shared" si="3"/>
        <v>5.6374765981615097E-3</v>
      </c>
      <c r="H119">
        <f>SUMPRODUCT(A$66:A119,B$66:B119)/SUM(B$66:B119)</f>
        <v>39.718512256973796</v>
      </c>
      <c r="I119" s="21">
        <f t="shared" si="6"/>
        <v>3.8598309355441729E-2</v>
      </c>
      <c r="J119">
        <f>SUMPRODUCT(A120:$A$166,B120:$B$166)/SUM(B120:$B$166)-A119</f>
        <v>27.260807161538622</v>
      </c>
    </row>
    <row r="120" spans="1:10" x14ac:dyDescent="0.2">
      <c r="A120" s="25">
        <v>54</v>
      </c>
      <c r="B120" s="23">
        <f t="shared" si="7"/>
        <v>567</v>
      </c>
      <c r="C120" s="23">
        <f t="shared" si="4"/>
        <v>99433</v>
      </c>
      <c r="D120" s="23">
        <f t="shared" si="8"/>
        <v>94089</v>
      </c>
      <c r="E120" s="21">
        <f t="shared" si="2"/>
        <v>0.94089</v>
      </c>
      <c r="F120" s="21">
        <f t="shared" si="5"/>
        <v>5.9109999999999996E-2</v>
      </c>
      <c r="G120" s="21">
        <f t="shared" si="3"/>
        <v>5.9920739762219285E-3</v>
      </c>
      <c r="H120">
        <f>SUMPRODUCT(A$66:A120,B$66:B120)/SUM(B$66:B120)</f>
        <v>40.967756865165072</v>
      </c>
      <c r="I120" s="21">
        <f t="shared" si="6"/>
        <v>4.4044135576688612E-2</v>
      </c>
      <c r="J120">
        <f>SUMPRODUCT(A121:$A$166,B121:$B$166)/SUM(B121:$B$166)-A120</f>
        <v>26.420072520349549</v>
      </c>
    </row>
    <row r="121" spans="1:10" x14ac:dyDescent="0.2">
      <c r="A121" s="25">
        <v>55</v>
      </c>
      <c r="B121" s="23">
        <f t="shared" si="7"/>
        <v>659</v>
      </c>
      <c r="C121" s="23">
        <f t="shared" si="4"/>
        <v>99341</v>
      </c>
      <c r="D121" s="23">
        <f t="shared" si="8"/>
        <v>93522</v>
      </c>
      <c r="E121" s="21">
        <f t="shared" si="2"/>
        <v>0.93522000000000005</v>
      </c>
      <c r="F121" s="21">
        <f t="shared" si="5"/>
        <v>6.4779999999999949E-2</v>
      </c>
      <c r="G121" s="21">
        <f t="shared" si="3"/>
        <v>7.0040068445833201E-3</v>
      </c>
      <c r="H121">
        <f>SUMPRODUCT(A$66:A121,B$66:B121)/SUM(B$66:B121)</f>
        <v>42.262708304159084</v>
      </c>
      <c r="I121" s="21">
        <f t="shared" si="6"/>
        <v>4.980492562789559E-2</v>
      </c>
      <c r="J121">
        <f>SUMPRODUCT(A122:$A$166,B122:$B$166)/SUM(B122:$B$166)-A121</f>
        <v>25.60052568079972</v>
      </c>
    </row>
    <row r="122" spans="1:10" x14ac:dyDescent="0.2">
      <c r="A122" s="25">
        <v>56</v>
      </c>
      <c r="B122" s="23">
        <f t="shared" si="7"/>
        <v>646</v>
      </c>
      <c r="C122" s="23">
        <f t="shared" si="4"/>
        <v>99354</v>
      </c>
      <c r="D122" s="23">
        <f t="shared" si="8"/>
        <v>92863</v>
      </c>
      <c r="E122" s="21">
        <f t="shared" si="2"/>
        <v>0.92862999999999996</v>
      </c>
      <c r="F122" s="21">
        <f t="shared" si="5"/>
        <v>7.1370000000000045E-2</v>
      </c>
      <c r="G122" s="21">
        <f t="shared" si="3"/>
        <v>6.9074656230619534E-3</v>
      </c>
      <c r="H122">
        <f>SUMPRODUCT(A$66:A122,B$66:B122)/SUM(B$66:B122)</f>
        <v>43.402337228714522</v>
      </c>
      <c r="I122" s="21">
        <f t="shared" si="6"/>
        <v>5.6500447045436122E-2</v>
      </c>
      <c r="J122">
        <f>SUMPRODUCT(A123:$A$166,B123:$B$166)/SUM(B123:$B$166)-A122</f>
        <v>24.772915627101725</v>
      </c>
    </row>
    <row r="123" spans="1:10" x14ac:dyDescent="0.2">
      <c r="A123" s="25">
        <v>57</v>
      </c>
      <c r="B123" s="23">
        <f t="shared" si="7"/>
        <v>732</v>
      </c>
      <c r="C123" s="23">
        <f t="shared" si="4"/>
        <v>99268</v>
      </c>
      <c r="D123" s="23">
        <f t="shared" si="8"/>
        <v>92217</v>
      </c>
      <c r="E123" s="21">
        <f t="shared" si="2"/>
        <v>0.92217000000000005</v>
      </c>
      <c r="F123" s="21">
        <f t="shared" si="5"/>
        <v>7.7829999999999955E-2</v>
      </c>
      <c r="G123" s="21">
        <f t="shared" si="3"/>
        <v>7.8825797142026421E-3</v>
      </c>
      <c r="H123">
        <f>SUMPRODUCT(A$66:A123,B$66:B123)/SUM(B$66:B123)</f>
        <v>44.570724263411201</v>
      </c>
      <c r="I123" s="21">
        <f t="shared" si="6"/>
        <v>6.3063886856864135E-2</v>
      </c>
      <c r="J123">
        <f>SUMPRODUCT(A124:$A$166,B124:$B$166)/SUM(B124:$B$166)-A123</f>
        <v>23.963194611498679</v>
      </c>
    </row>
    <row r="124" spans="1:10" x14ac:dyDescent="0.2">
      <c r="A124" s="25">
        <v>58</v>
      </c>
      <c r="B124" s="23">
        <f t="shared" si="7"/>
        <v>759</v>
      </c>
      <c r="C124" s="23">
        <f t="shared" si="4"/>
        <v>99241</v>
      </c>
      <c r="D124" s="23">
        <f t="shared" si="8"/>
        <v>91485</v>
      </c>
      <c r="E124" s="21">
        <f t="shared" si="2"/>
        <v>0.91485000000000005</v>
      </c>
      <c r="F124" s="21">
        <f t="shared" si="5"/>
        <v>8.5149999999999948E-2</v>
      </c>
      <c r="G124" s="21">
        <f t="shared" si="3"/>
        <v>8.2305865512866394E-3</v>
      </c>
      <c r="H124">
        <f>SUMPRODUCT(A$66:A124,B$66:B124)/SUM(B$66:B124)</f>
        <v>45.669325285621902</v>
      </c>
      <c r="I124" s="21">
        <f t="shared" si="6"/>
        <v>7.0501097293343043E-2</v>
      </c>
      <c r="J124">
        <f>SUMPRODUCT(A125:$A$166,B125:$B$166)/SUM(B125:$B$166)-A124</f>
        <v>23.155366889023654</v>
      </c>
    </row>
    <row r="125" spans="1:10" x14ac:dyDescent="0.2">
      <c r="A125" s="25">
        <v>59</v>
      </c>
      <c r="B125" s="23">
        <f t="shared" si="7"/>
        <v>837</v>
      </c>
      <c r="C125" s="23">
        <f t="shared" si="4"/>
        <v>99163</v>
      </c>
      <c r="D125" s="23">
        <f t="shared" si="8"/>
        <v>90726</v>
      </c>
      <c r="E125" s="21">
        <f t="shared" si="2"/>
        <v>0.90725999999999996</v>
      </c>
      <c r="F125" s="21">
        <f t="shared" si="5"/>
        <v>9.2740000000000045E-2</v>
      </c>
      <c r="G125" s="21">
        <f t="shared" si="3"/>
        <v>9.1490408263649771E-3</v>
      </c>
      <c r="H125">
        <f>SUMPRODUCT(A$66:A125,B$66:B125)/SUM(B$66:B125)</f>
        <v>46.772417202174985</v>
      </c>
      <c r="I125" s="21">
        <f t="shared" si="6"/>
        <v>7.8212631065593813E-2</v>
      </c>
      <c r="J125">
        <f>SUMPRODUCT(A126:$A$166,B126:$B$166)/SUM(B126:$B$166)-A125</f>
        <v>22.361737407910255</v>
      </c>
    </row>
    <row r="126" spans="1:10" x14ac:dyDescent="0.2">
      <c r="A126" s="25">
        <v>60</v>
      </c>
      <c r="B126" s="23">
        <f t="shared" si="7"/>
        <v>882</v>
      </c>
      <c r="C126" s="23">
        <f t="shared" si="4"/>
        <v>99118</v>
      </c>
      <c r="D126" s="23">
        <f t="shared" si="8"/>
        <v>89889</v>
      </c>
      <c r="E126" s="21">
        <f t="shared" si="2"/>
        <v>0.89888999999999997</v>
      </c>
      <c r="F126" s="21">
        <f t="shared" si="5"/>
        <v>0.10111000000000003</v>
      </c>
      <c r="G126" s="21">
        <f t="shared" si="3"/>
        <v>9.7215792606309102E-3</v>
      </c>
      <c r="H126">
        <f>SUMPRODUCT(A$66:A126,B$66:B126)/SUM(B$66:B126)</f>
        <v>47.833318177684824</v>
      </c>
      <c r="I126" s="21">
        <f t="shared" si="6"/>
        <v>8.6716654474518443E-2</v>
      </c>
      <c r="J126">
        <f>SUMPRODUCT(A127:$A$166,B127:$B$166)/SUM(B127:$B$166)-A126</f>
        <v>21.573491728106461</v>
      </c>
    </row>
    <row r="127" spans="1:10" x14ac:dyDescent="0.2">
      <c r="A127" s="25">
        <v>61</v>
      </c>
      <c r="B127" s="23">
        <f t="shared" si="7"/>
        <v>908</v>
      </c>
      <c r="C127" s="23">
        <f t="shared" si="4"/>
        <v>99092</v>
      </c>
      <c r="D127" s="23">
        <f t="shared" si="8"/>
        <v>89007</v>
      </c>
      <c r="E127" s="21">
        <f t="shared" si="2"/>
        <v>0.89007000000000003</v>
      </c>
      <c r="F127" s="21">
        <f t="shared" si="5"/>
        <v>0.10992999999999997</v>
      </c>
      <c r="G127" s="21">
        <f t="shared" si="3"/>
        <v>1.010134721712334E-2</v>
      </c>
      <c r="H127">
        <f>SUMPRODUCT(A$66:A127,B$66:B127)/SUM(B$66:B127)</f>
        <v>48.837547249055021</v>
      </c>
      <c r="I127" s="21">
        <f t="shared" si="6"/>
        <v>9.5677883443062647E-2</v>
      </c>
      <c r="J127">
        <f>SUMPRODUCT(A128:$A$166,B128:$B$166)/SUM(B128:$B$166)-A127</f>
        <v>20.785608847708588</v>
      </c>
    </row>
    <row r="128" spans="1:10" x14ac:dyDescent="0.2">
      <c r="A128" s="25">
        <v>62</v>
      </c>
      <c r="B128" s="23">
        <f t="shared" si="7"/>
        <v>997</v>
      </c>
      <c r="C128" s="23">
        <f t="shared" si="4"/>
        <v>99003</v>
      </c>
      <c r="D128" s="23">
        <f t="shared" si="8"/>
        <v>88099</v>
      </c>
      <c r="E128" s="21">
        <f t="shared" si="2"/>
        <v>0.88099000000000005</v>
      </c>
      <c r="F128" s="21">
        <f t="shared" si="5"/>
        <v>0.11900999999999995</v>
      </c>
      <c r="G128" s="21">
        <f t="shared" si="3"/>
        <v>1.1201366184682104E-2</v>
      </c>
      <c r="H128">
        <f>SUMPRODUCT(A$66:A128,B$66:B128)/SUM(B$66:B128)</f>
        <v>49.85467369400093</v>
      </c>
      <c r="I128" s="21">
        <f t="shared" si="6"/>
        <v>0.10490327562383153</v>
      </c>
      <c r="J128">
        <f>SUMPRODUCT(A129:$A$166,B129:$B$166)/SUM(B129:$B$166)-A128</f>
        <v>20.012162488084442</v>
      </c>
    </row>
    <row r="129" spans="1:10" x14ac:dyDescent="0.2">
      <c r="A129" s="25">
        <v>63</v>
      </c>
      <c r="B129" s="23">
        <f t="shared" si="7"/>
        <v>1092</v>
      </c>
      <c r="C129" s="23">
        <f t="shared" si="4"/>
        <v>98908</v>
      </c>
      <c r="D129" s="23">
        <f t="shared" si="8"/>
        <v>87103</v>
      </c>
      <c r="E129" s="21">
        <f t="shared" si="2"/>
        <v>0.87102999999999997</v>
      </c>
      <c r="F129" s="21">
        <f t="shared" si="5"/>
        <v>0.12897000000000003</v>
      </c>
      <c r="G129" s="21">
        <f t="shared" si="3"/>
        <v>1.2395146369425306E-2</v>
      </c>
      <c r="H129">
        <f>SUMPRODUCT(A$66:A129,B$66:B129)/SUM(B$66:B129)</f>
        <v>50.880448763755894</v>
      </c>
      <c r="I129" s="21">
        <f t="shared" si="6"/>
        <v>0.11502275867674554</v>
      </c>
      <c r="J129">
        <f>SUMPRODUCT(A130:$A$166,B130:$B$166)/SUM(B130:$B$166)-A129</f>
        <v>19.253631700764146</v>
      </c>
    </row>
    <row r="130" spans="1:10" x14ac:dyDescent="0.2">
      <c r="A130" s="25">
        <v>64</v>
      </c>
      <c r="B130" s="23">
        <f t="shared" si="7"/>
        <v>1095</v>
      </c>
      <c r="C130" s="23">
        <f t="shared" si="4"/>
        <v>98905</v>
      </c>
      <c r="D130" s="23">
        <f t="shared" si="8"/>
        <v>86011</v>
      </c>
      <c r="E130" s="21">
        <f t="shared" ref="E130:E161" si="9">D130/100000</f>
        <v>0.86011000000000004</v>
      </c>
      <c r="F130" s="21">
        <f t="shared" si="5"/>
        <v>0.13988999999999996</v>
      </c>
      <c r="G130" s="21">
        <f t="shared" ref="G130:G166" si="10">B130/D129</f>
        <v>1.2571323605386726E-2</v>
      </c>
      <c r="H130">
        <f>SUMPRODUCT(A$66:A130,B$66:B130)/SUM(B$66:B130)</f>
        <v>51.832527006428521</v>
      </c>
      <c r="I130" s="21">
        <f t="shared" si="6"/>
        <v>0.12611761359018123</v>
      </c>
      <c r="J130">
        <f>SUMPRODUCT(A131:$A$166,B131:$B$166)/SUM(B131:$B$166)-A130</f>
        <v>18.489102775552524</v>
      </c>
    </row>
    <row r="131" spans="1:10" x14ac:dyDescent="0.2">
      <c r="A131" s="25">
        <v>65</v>
      </c>
      <c r="B131" s="23">
        <f t="shared" si="7"/>
        <v>1207</v>
      </c>
      <c r="C131" s="23">
        <f t="shared" ref="C131:C166" si="11">100000-B131</f>
        <v>98793</v>
      </c>
      <c r="D131" s="23">
        <f t="shared" si="8"/>
        <v>84915</v>
      </c>
      <c r="E131" s="21">
        <f t="shared" si="9"/>
        <v>0.84914999999999996</v>
      </c>
      <c r="F131" s="21">
        <f t="shared" ref="F131:F166" si="12">1-E131</f>
        <v>0.15085000000000004</v>
      </c>
      <c r="G131" s="21">
        <f t="shared" si="10"/>
        <v>1.4033088790968597E-2</v>
      </c>
      <c r="H131">
        <f>SUMPRODUCT(A$66:A131,B$66:B131)/SUM(B$66:B131)</f>
        <v>52.807805596465393</v>
      </c>
      <c r="I131" s="21">
        <f t="shared" si="6"/>
        <v>0.13725310899780546</v>
      </c>
      <c r="J131">
        <f>SUMPRODUCT(A132:$A$166,B132:$B$166)/SUM(B132:$B$166)-A131</f>
        <v>17.741374571268096</v>
      </c>
    </row>
    <row r="132" spans="1:10" x14ac:dyDescent="0.2">
      <c r="A132" s="25">
        <v>66</v>
      </c>
      <c r="B132" s="23">
        <f t="shared" si="7"/>
        <v>1254</v>
      </c>
      <c r="C132" s="23">
        <f t="shared" si="11"/>
        <v>98746</v>
      </c>
      <c r="D132" s="23">
        <f t="shared" si="8"/>
        <v>83708</v>
      </c>
      <c r="E132" s="21">
        <f t="shared" si="9"/>
        <v>0.83708000000000005</v>
      </c>
      <c r="F132" s="21">
        <f t="shared" si="12"/>
        <v>0.16291999999999995</v>
      </c>
      <c r="G132" s="21">
        <f t="shared" si="10"/>
        <v>1.4767708885355944E-2</v>
      </c>
      <c r="H132">
        <f>SUMPRODUCT(A$66:A132,B$66:B132)/SUM(B$66:B132)</f>
        <v>53.750427350427351</v>
      </c>
      <c r="I132" s="21">
        <f t="shared" ref="I132:I166" si="13">IF(A132&lt;=$H$59,"-",(VLOOKUP(A132,$A$66:$F$166,6)-VLOOKUP($H$59,$A$66:$F$166,6))/(1-VLOOKUP($H$59,$A$66:$F$166,6)))</f>
        <v>0.14951637811915788</v>
      </c>
      <c r="J132">
        <f>SUMPRODUCT(A133:$A$166,B133:$B$166)/SUM(B133:$B$166)-A132</f>
        <v>16.996081190929715</v>
      </c>
    </row>
    <row r="133" spans="1:10" x14ac:dyDescent="0.2">
      <c r="A133" s="25">
        <v>67</v>
      </c>
      <c r="B133" s="23">
        <f t="shared" si="7"/>
        <v>1320</v>
      </c>
      <c r="C133" s="23">
        <f t="shared" si="11"/>
        <v>98680</v>
      </c>
      <c r="D133" s="23">
        <f t="shared" si="8"/>
        <v>82454</v>
      </c>
      <c r="E133" s="21">
        <f t="shared" si="9"/>
        <v>0.82454000000000005</v>
      </c>
      <c r="F133" s="21">
        <f t="shared" si="12"/>
        <v>0.17545999999999995</v>
      </c>
      <c r="G133" s="21">
        <f t="shared" si="10"/>
        <v>1.5769102116882497E-2</v>
      </c>
      <c r="H133">
        <f>SUMPRODUCT(A$66:A133,B$66:B133)/SUM(B$66:B133)</f>
        <v>54.67726550079491</v>
      </c>
      <c r="I133" s="21">
        <f t="shared" si="13"/>
        <v>0.1622571730472242</v>
      </c>
      <c r="J133">
        <f>SUMPRODUCT(A134:$A$166,B134:$B$166)/SUM(B134:$B$166)-A133</f>
        <v>16.256427012564274</v>
      </c>
    </row>
    <row r="134" spans="1:10" x14ac:dyDescent="0.2">
      <c r="A134" s="25">
        <v>68</v>
      </c>
      <c r="B134" s="23">
        <f t="shared" si="7"/>
        <v>1423</v>
      </c>
      <c r="C134" s="23">
        <f t="shared" si="11"/>
        <v>98577</v>
      </c>
      <c r="D134" s="23">
        <f t="shared" si="8"/>
        <v>81134</v>
      </c>
      <c r="E134" s="21">
        <f t="shared" si="9"/>
        <v>0.81133999999999995</v>
      </c>
      <c r="F134" s="21">
        <f t="shared" si="12"/>
        <v>0.18866000000000005</v>
      </c>
      <c r="G134" s="21">
        <f t="shared" si="10"/>
        <v>1.7258107550876853E-2</v>
      </c>
      <c r="H134">
        <f>SUMPRODUCT(A$66:A134,B$66:B134)/SUM(B$66:B134)</f>
        <v>55.611491647366087</v>
      </c>
      <c r="I134" s="21">
        <f t="shared" si="13"/>
        <v>0.17566853612939939</v>
      </c>
      <c r="J134">
        <f>SUMPRODUCT(A135:$A$166,B135:$B$166)/SUM(B135:$B$166)-A134</f>
        <v>15.528890562248989</v>
      </c>
    </row>
    <row r="135" spans="1:10" x14ac:dyDescent="0.2">
      <c r="A135" s="25">
        <v>69</v>
      </c>
      <c r="B135" s="23">
        <f t="shared" si="7"/>
        <v>1471</v>
      </c>
      <c r="C135" s="23">
        <f t="shared" si="11"/>
        <v>98529</v>
      </c>
      <c r="D135" s="23">
        <f t="shared" si="8"/>
        <v>79711</v>
      </c>
      <c r="E135" s="21">
        <f t="shared" si="9"/>
        <v>0.79710999999999999</v>
      </c>
      <c r="F135" s="21">
        <f t="shared" si="12"/>
        <v>0.20289000000000001</v>
      </c>
      <c r="G135" s="21">
        <f t="shared" si="10"/>
        <v>1.8130500160228758E-2</v>
      </c>
      <c r="H135">
        <f>SUMPRODUCT(A$66:A135,B$66:B135)/SUM(B$66:B135)</f>
        <v>56.516403234699503</v>
      </c>
      <c r="I135" s="21">
        <f t="shared" si="13"/>
        <v>0.19012639193692596</v>
      </c>
      <c r="J135">
        <f>SUMPRODUCT(A136:$A$166,B136:$B$166)/SUM(B136:$B$166)-A135</f>
        <v>14.80215831937501</v>
      </c>
    </row>
    <row r="136" spans="1:10" x14ac:dyDescent="0.2">
      <c r="A136" s="25">
        <v>70</v>
      </c>
      <c r="B136" s="23">
        <f t="shared" si="7"/>
        <v>1550</v>
      </c>
      <c r="C136" s="23">
        <f t="shared" si="11"/>
        <v>98450</v>
      </c>
      <c r="D136" s="23">
        <f t="shared" si="8"/>
        <v>78240</v>
      </c>
      <c r="E136" s="21">
        <f t="shared" si="9"/>
        <v>0.78239999999999998</v>
      </c>
      <c r="F136" s="21">
        <f t="shared" si="12"/>
        <v>0.21760000000000002</v>
      </c>
      <c r="G136" s="21">
        <f t="shared" si="10"/>
        <v>1.9445245950997982E-2</v>
      </c>
      <c r="H136">
        <f>SUMPRODUCT(A$66:A136,B$66:B136)/SUM(B$66:B136)</f>
        <v>57.412842069143004</v>
      </c>
      <c r="I136" s="21">
        <f t="shared" si="13"/>
        <v>0.20507193367471349</v>
      </c>
      <c r="J136">
        <f>SUMPRODUCT(A137:$A$166,B137:$B$166)/SUM(B137:$B$166)-A136</f>
        <v>14.081229862116643</v>
      </c>
    </row>
    <row r="137" spans="1:10" x14ac:dyDescent="0.2">
      <c r="A137" s="25">
        <v>71</v>
      </c>
      <c r="B137" s="23">
        <f t="shared" si="7"/>
        <v>1540</v>
      </c>
      <c r="C137" s="23">
        <f t="shared" si="11"/>
        <v>98460</v>
      </c>
      <c r="D137" s="23">
        <f t="shared" si="8"/>
        <v>76690</v>
      </c>
      <c r="E137" s="21">
        <f t="shared" si="9"/>
        <v>0.76690000000000003</v>
      </c>
      <c r="F137" s="21">
        <f t="shared" si="12"/>
        <v>0.23309999999999997</v>
      </c>
      <c r="G137" s="21">
        <f t="shared" si="10"/>
        <v>1.9683026584867074E-2</v>
      </c>
      <c r="H137">
        <f>SUMPRODUCT(A$66:A137,B$66:B137)/SUM(B$66:B137)</f>
        <v>58.254727609237946</v>
      </c>
      <c r="I137" s="21">
        <f t="shared" si="13"/>
        <v>0.22082012517272206</v>
      </c>
      <c r="J137">
        <f>SUMPRODUCT(A138:$A$166,B138:$B$166)/SUM(B138:$B$166)-A137</f>
        <v>13.349405609765839</v>
      </c>
    </row>
    <row r="138" spans="1:10" x14ac:dyDescent="0.2">
      <c r="A138" s="25">
        <v>72</v>
      </c>
      <c r="B138" s="23">
        <f t="shared" si="7"/>
        <v>1677</v>
      </c>
      <c r="C138" s="23">
        <f t="shared" si="11"/>
        <v>98323</v>
      </c>
      <c r="D138" s="23">
        <f t="shared" si="8"/>
        <v>75150</v>
      </c>
      <c r="E138" s="21">
        <f t="shared" si="9"/>
        <v>0.75149999999999995</v>
      </c>
      <c r="F138" s="21">
        <f t="shared" si="12"/>
        <v>0.24850000000000005</v>
      </c>
      <c r="G138" s="21">
        <f t="shared" si="10"/>
        <v>2.1867257791107056E-2</v>
      </c>
      <c r="H138">
        <f>SUMPRODUCT(A$66:A138,B$66:B138)/SUM(B$66:B138)</f>
        <v>59.123553578832308</v>
      </c>
      <c r="I138" s="21">
        <f t="shared" si="13"/>
        <v>0.23646671543525974</v>
      </c>
      <c r="J138">
        <f>SUMPRODUCT(A139:$A$166,B139:$B$166)/SUM(B139:$B$166)-A138</f>
        <v>12.631396203807085</v>
      </c>
    </row>
    <row r="139" spans="1:10" x14ac:dyDescent="0.2">
      <c r="A139" s="25">
        <v>73</v>
      </c>
      <c r="B139" s="23">
        <f t="shared" si="7"/>
        <v>1794</v>
      </c>
      <c r="C139" s="23">
        <f t="shared" si="11"/>
        <v>98206</v>
      </c>
      <c r="D139" s="23">
        <f t="shared" si="8"/>
        <v>73473</v>
      </c>
      <c r="E139" s="21">
        <f t="shared" si="9"/>
        <v>0.73472999999999999</v>
      </c>
      <c r="F139" s="21">
        <f t="shared" si="12"/>
        <v>0.26527000000000001</v>
      </c>
      <c r="G139" s="21">
        <f t="shared" si="10"/>
        <v>2.3872255489021957E-2</v>
      </c>
      <c r="H139">
        <f>SUMPRODUCT(A$66:A139,B$66:B139)/SUM(B$66:B139)</f>
        <v>60.002436010591353</v>
      </c>
      <c r="I139" s="21">
        <f t="shared" si="13"/>
        <v>0.25350524262375029</v>
      </c>
      <c r="J139">
        <f>SUMPRODUCT(A140:$A$166,B140:$B$166)/SUM(B140:$B$166)-A139</f>
        <v>11.922635663242517</v>
      </c>
    </row>
    <row r="140" spans="1:10" x14ac:dyDescent="0.2">
      <c r="A140" s="25">
        <v>74</v>
      </c>
      <c r="B140" s="23">
        <f t="shared" si="7"/>
        <v>1917</v>
      </c>
      <c r="C140" s="23">
        <f t="shared" si="11"/>
        <v>98083</v>
      </c>
      <c r="D140" s="23">
        <f t="shared" si="8"/>
        <v>71678</v>
      </c>
      <c r="E140" s="21">
        <f t="shared" si="9"/>
        <v>0.71677999999999997</v>
      </c>
      <c r="F140" s="21">
        <f t="shared" si="12"/>
        <v>0.28322000000000003</v>
      </c>
      <c r="G140" s="21">
        <f t="shared" si="10"/>
        <v>2.6091217181821894E-2</v>
      </c>
      <c r="H140">
        <f>SUMPRODUCT(A$66:A140,B$66:B140)/SUM(B$66:B140)</f>
        <v>60.889722901924479</v>
      </c>
      <c r="I140" s="21">
        <f t="shared" si="13"/>
        <v>0.27174266439079903</v>
      </c>
      <c r="J140">
        <f>SUMPRODUCT(A141:$A$166,B141:$B$166)/SUM(B141:$B$166)-A140</f>
        <v>11.222913768625148</v>
      </c>
    </row>
    <row r="141" spans="1:10" x14ac:dyDescent="0.2">
      <c r="A141" s="25">
        <v>75</v>
      </c>
      <c r="B141" s="23">
        <f t="shared" si="7"/>
        <v>2089</v>
      </c>
      <c r="C141" s="23">
        <f t="shared" si="11"/>
        <v>97911</v>
      </c>
      <c r="D141" s="23">
        <f t="shared" si="8"/>
        <v>69762</v>
      </c>
      <c r="E141" s="21">
        <f t="shared" si="9"/>
        <v>0.69762000000000002</v>
      </c>
      <c r="F141" s="21">
        <f t="shared" si="12"/>
        <v>0.30237999999999998</v>
      </c>
      <c r="G141" s="21">
        <f t="shared" si="10"/>
        <v>2.9144228354585786E-2</v>
      </c>
      <c r="H141">
        <f>SUMPRODUCT(A$66:A141,B$66:B141)/SUM(B$66:B141)</f>
        <v>61.801428969100861</v>
      </c>
      <c r="I141" s="21">
        <f t="shared" si="13"/>
        <v>0.29120946110704704</v>
      </c>
      <c r="J141">
        <f>SUMPRODUCT(A142:$A$166,B142:$B$166)/SUM(B142:$B$166)-A141</f>
        <v>10.538629845362351</v>
      </c>
    </row>
    <row r="142" spans="1:10" x14ac:dyDescent="0.2">
      <c r="A142" s="25">
        <v>76</v>
      </c>
      <c r="B142" s="23">
        <f t="shared" si="7"/>
        <v>2132</v>
      </c>
      <c r="C142" s="23">
        <f t="shared" si="11"/>
        <v>97868</v>
      </c>
      <c r="D142" s="23">
        <f t="shared" si="8"/>
        <v>67672</v>
      </c>
      <c r="E142" s="21">
        <f t="shared" si="9"/>
        <v>0.67671999999999999</v>
      </c>
      <c r="F142" s="21">
        <f t="shared" si="12"/>
        <v>0.32328000000000001</v>
      </c>
      <c r="G142" s="21">
        <f t="shared" si="10"/>
        <v>3.0561050428600099E-2</v>
      </c>
      <c r="H142">
        <f>SUMPRODUCT(A$66:A142,B$66:B142)/SUM(B$66:B142)</f>
        <v>62.679801526274552</v>
      </c>
      <c r="I142" s="21">
        <f t="shared" si="13"/>
        <v>0.31244411932049093</v>
      </c>
      <c r="J142">
        <f>SUMPRODUCT(A143:$A$166,B143:$B$166)/SUM(B143:$B$166)-A142</f>
        <v>9.8490612120287011</v>
      </c>
    </row>
    <row r="143" spans="1:10" x14ac:dyDescent="0.2">
      <c r="A143" s="25">
        <v>77</v>
      </c>
      <c r="B143" s="23">
        <f t="shared" si="7"/>
        <v>2377</v>
      </c>
      <c r="C143" s="23">
        <f t="shared" si="11"/>
        <v>97623</v>
      </c>
      <c r="D143" s="23">
        <f t="shared" si="8"/>
        <v>65540</v>
      </c>
      <c r="E143" s="21">
        <f t="shared" si="9"/>
        <v>0.65539999999999998</v>
      </c>
      <c r="F143" s="21">
        <f t="shared" si="12"/>
        <v>0.34460000000000002</v>
      </c>
      <c r="G143" s="21">
        <f t="shared" si="10"/>
        <v>3.5125310320368835E-2</v>
      </c>
      <c r="H143">
        <f>SUMPRODUCT(A$66:A143,B$66:B143)/SUM(B$66:B143)</f>
        <v>63.603773072747018</v>
      </c>
      <c r="I143" s="21">
        <f t="shared" si="13"/>
        <v>0.33410550272291312</v>
      </c>
      <c r="J143">
        <f>SUMPRODUCT(A144:$A$166,B144:$B$166)/SUM(B144:$B$166)-A143</f>
        <v>9.1822343306986767</v>
      </c>
    </row>
    <row r="144" spans="1:10" x14ac:dyDescent="0.2">
      <c r="A144" s="25">
        <v>78</v>
      </c>
      <c r="B144" s="23">
        <f t="shared" si="7"/>
        <v>2672</v>
      </c>
      <c r="C144" s="23">
        <f t="shared" si="11"/>
        <v>97328</v>
      </c>
      <c r="D144" s="23">
        <f t="shared" si="8"/>
        <v>63163</v>
      </c>
      <c r="E144" s="21">
        <f t="shared" si="9"/>
        <v>0.63163000000000002</v>
      </c>
      <c r="F144" s="21">
        <f t="shared" si="12"/>
        <v>0.36836999999999998</v>
      </c>
      <c r="G144" s="21">
        <f t="shared" si="10"/>
        <v>4.0768996032956972E-2</v>
      </c>
      <c r="H144">
        <f>SUMPRODUCT(A$66:A144,B$66:B144)/SUM(B$66:B144)</f>
        <v>64.577318283053245</v>
      </c>
      <c r="I144" s="21">
        <f t="shared" si="13"/>
        <v>0.35825611639437532</v>
      </c>
      <c r="J144">
        <f>SUMPRODUCT(A145:$A$166,B145:$B$166)/SUM(B145:$B$166)-A144</f>
        <v>8.5438381766758766</v>
      </c>
    </row>
    <row r="145" spans="1:10" x14ac:dyDescent="0.2">
      <c r="A145" s="25">
        <v>79</v>
      </c>
      <c r="B145" s="23">
        <f t="shared" si="7"/>
        <v>2789</v>
      </c>
      <c r="C145" s="23">
        <f t="shared" si="11"/>
        <v>97211</v>
      </c>
      <c r="D145" s="23">
        <f t="shared" si="8"/>
        <v>60491</v>
      </c>
      <c r="E145" s="21">
        <f t="shared" si="9"/>
        <v>0.60490999999999995</v>
      </c>
      <c r="F145" s="21">
        <f t="shared" si="12"/>
        <v>0.39509000000000005</v>
      </c>
      <c r="G145" s="21">
        <f t="shared" si="10"/>
        <v>4.415559742254168E-2</v>
      </c>
      <c r="H145">
        <f>SUMPRODUCT(A$66:A145,B$66:B145)/SUM(B$66:B145)</f>
        <v>65.528238103118127</v>
      </c>
      <c r="I145" s="21">
        <f t="shared" si="13"/>
        <v>0.38540396651223285</v>
      </c>
      <c r="J145">
        <f>SUMPRODUCT(A146:$A$166,B146:$B$166)/SUM(B146:$B$166)-A145</f>
        <v>7.9086558468580961</v>
      </c>
    </row>
    <row r="146" spans="1:10" x14ac:dyDescent="0.2">
      <c r="A146" s="25">
        <v>80</v>
      </c>
      <c r="B146" s="23">
        <f t="shared" si="7"/>
        <v>2938</v>
      </c>
      <c r="C146" s="23">
        <f t="shared" si="11"/>
        <v>97062</v>
      </c>
      <c r="D146" s="23">
        <f t="shared" si="8"/>
        <v>57702</v>
      </c>
      <c r="E146" s="21">
        <f t="shared" si="9"/>
        <v>0.57701999999999998</v>
      </c>
      <c r="F146" s="21">
        <f t="shared" si="12"/>
        <v>0.42298000000000002</v>
      </c>
      <c r="G146" s="21">
        <f t="shared" si="10"/>
        <v>4.856920864260799E-2</v>
      </c>
      <c r="H146">
        <f>SUMPRODUCT(A$66:A146,B$66:B146)/SUM(B$66:B146)</f>
        <v>66.468091690797763</v>
      </c>
      <c r="I146" s="21">
        <f t="shared" si="13"/>
        <v>0.41374055108510122</v>
      </c>
      <c r="J146">
        <f>SUMPRODUCT(A147:$A$166,B147:$B$166)/SUM(B147:$B$166)-A146</f>
        <v>7.2794972046625475</v>
      </c>
    </row>
    <row r="147" spans="1:10" x14ac:dyDescent="0.2">
      <c r="A147" s="25">
        <v>81</v>
      </c>
      <c r="B147" s="23">
        <f t="shared" si="7"/>
        <v>3148</v>
      </c>
      <c r="C147" s="23">
        <f t="shared" si="11"/>
        <v>96852</v>
      </c>
      <c r="D147" s="23">
        <f t="shared" si="8"/>
        <v>54765</v>
      </c>
      <c r="E147" s="21">
        <f t="shared" si="9"/>
        <v>0.54764999999999997</v>
      </c>
      <c r="F147" s="21">
        <f t="shared" si="12"/>
        <v>0.45235000000000003</v>
      </c>
      <c r="G147" s="21">
        <f t="shared" si="10"/>
        <v>5.4556167897126619E-2</v>
      </c>
      <c r="H147">
        <f>SUMPRODUCT(A$66:A147,B$66:B147)/SUM(B$66:B147)</f>
        <v>67.41352016037365</v>
      </c>
      <c r="I147" s="21">
        <f t="shared" si="13"/>
        <v>0.44358083394294079</v>
      </c>
      <c r="J147">
        <f>SUMPRODUCT(A148:$A$166,B148:$B$166)/SUM(B148:$B$166)-A147</f>
        <v>6.6626991819485966</v>
      </c>
    </row>
    <row r="148" spans="1:10" x14ac:dyDescent="0.2">
      <c r="A148" s="25">
        <v>82</v>
      </c>
      <c r="B148" s="23">
        <f t="shared" si="7"/>
        <v>3353</v>
      </c>
      <c r="C148" s="23">
        <f t="shared" si="11"/>
        <v>96647</v>
      </c>
      <c r="D148" s="23">
        <f t="shared" si="8"/>
        <v>51616</v>
      </c>
      <c r="E148" s="21">
        <f t="shared" si="9"/>
        <v>0.51615999999999995</v>
      </c>
      <c r="F148" s="21">
        <f t="shared" si="12"/>
        <v>0.48384000000000005</v>
      </c>
      <c r="G148" s="21">
        <f t="shared" si="10"/>
        <v>6.122523509540765E-2</v>
      </c>
      <c r="H148">
        <f>SUMPRODUCT(A$66:A148,B$66:B148)/SUM(B$66:B148)</f>
        <v>68.358793969849245</v>
      </c>
      <c r="I148" s="21">
        <f t="shared" si="13"/>
        <v>0.47557506299276603</v>
      </c>
      <c r="J148">
        <f>SUMPRODUCT(A149:$A$166,B149:$B$166)/SUM(B149:$B$166)-A148</f>
        <v>6.0563514606182451</v>
      </c>
    </row>
    <row r="149" spans="1:10" x14ac:dyDescent="0.2">
      <c r="A149" s="25">
        <v>83</v>
      </c>
      <c r="B149" s="23">
        <f t="shared" si="7"/>
        <v>3827</v>
      </c>
      <c r="C149" s="23">
        <f t="shared" si="11"/>
        <v>96173</v>
      </c>
      <c r="D149" s="23">
        <f t="shared" si="8"/>
        <v>48264</v>
      </c>
      <c r="E149" s="21">
        <f t="shared" si="9"/>
        <v>0.48264000000000001</v>
      </c>
      <c r="F149" s="21">
        <f t="shared" si="12"/>
        <v>0.51736000000000004</v>
      </c>
      <c r="G149" s="21">
        <f t="shared" si="10"/>
        <v>7.4143676379417239E-2</v>
      </c>
      <c r="H149">
        <f>SUMPRODUCT(A$66:A149,B$66:B149)/SUM(B$66:B149)</f>
        <v>69.367160364964818</v>
      </c>
      <c r="I149" s="21">
        <f t="shared" si="13"/>
        <v>0.50963179712265305</v>
      </c>
      <c r="J149">
        <f>SUMPRODUCT(A150:$A$166,B150:$B$166)/SUM(B150:$B$166)-A149</f>
        <v>5.4921181822276282</v>
      </c>
    </row>
    <row r="150" spans="1:10" x14ac:dyDescent="0.2">
      <c r="A150" s="25">
        <v>84</v>
      </c>
      <c r="B150" s="23">
        <f t="shared" si="7"/>
        <v>4366</v>
      </c>
      <c r="C150" s="23">
        <f t="shared" si="11"/>
        <v>95634</v>
      </c>
      <c r="D150" s="23">
        <f t="shared" si="8"/>
        <v>44437</v>
      </c>
      <c r="E150" s="21">
        <f t="shared" si="9"/>
        <v>0.44436999999999999</v>
      </c>
      <c r="F150" s="21">
        <f t="shared" si="12"/>
        <v>0.55563000000000007</v>
      </c>
      <c r="G150" s="21">
        <f t="shared" si="10"/>
        <v>9.0460798939167905E-2</v>
      </c>
      <c r="H150">
        <f>SUMPRODUCT(A$66:A150,B$66:B150)/SUM(B$66:B150)</f>
        <v>70.433133665926945</v>
      </c>
      <c r="I150" s="21">
        <f t="shared" si="13"/>
        <v>0.54851458993741375</v>
      </c>
      <c r="J150">
        <f>SUMPRODUCT(A151:$A$166,B151:$B$166)/SUM(B151:$B$166)-A150</f>
        <v>4.9819430569430523</v>
      </c>
    </row>
    <row r="151" spans="1:10" x14ac:dyDescent="0.2">
      <c r="A151" s="25">
        <v>85</v>
      </c>
      <c r="B151" s="23">
        <f t="shared" si="7"/>
        <v>4987</v>
      </c>
      <c r="C151" s="23">
        <f t="shared" si="11"/>
        <v>95013</v>
      </c>
      <c r="D151" s="23">
        <f t="shared" si="8"/>
        <v>40071</v>
      </c>
      <c r="E151" s="21">
        <f t="shared" si="9"/>
        <v>0.40071000000000001</v>
      </c>
      <c r="F151" s="21">
        <f t="shared" si="12"/>
        <v>0.59928999999999999</v>
      </c>
      <c r="G151" s="21">
        <f t="shared" si="10"/>
        <v>0.11222629790489907</v>
      </c>
      <c r="H151">
        <f>SUMPRODUCT(A$66:A151,B$66:B151)/SUM(B$66:B151)</f>
        <v>71.552125693160818</v>
      </c>
      <c r="I151" s="21">
        <f t="shared" si="13"/>
        <v>0.59287368934406237</v>
      </c>
      <c r="J151">
        <f>SUMPRODUCT(A152:$A$166,B152:$B$166)/SUM(B152:$B$166)-A151</f>
        <v>4.5484551964168531</v>
      </c>
    </row>
    <row r="152" spans="1:10" x14ac:dyDescent="0.2">
      <c r="A152" s="25">
        <v>86</v>
      </c>
      <c r="B152" s="23">
        <f t="shared" si="7"/>
        <v>5153</v>
      </c>
      <c r="C152" s="23">
        <f t="shared" si="11"/>
        <v>94847</v>
      </c>
      <c r="D152" s="23">
        <f t="shared" si="8"/>
        <v>35084</v>
      </c>
      <c r="E152" s="21">
        <f t="shared" si="9"/>
        <v>0.35083999999999999</v>
      </c>
      <c r="F152" s="21">
        <f t="shared" si="12"/>
        <v>0.64915999999999996</v>
      </c>
      <c r="G152" s="21">
        <f t="shared" si="10"/>
        <v>0.12859674078510644</v>
      </c>
      <c r="H152">
        <f>SUMPRODUCT(A$66:A152,B$66:B152)/SUM(B$66:B152)</f>
        <v>72.614587644313787</v>
      </c>
      <c r="I152" s="21">
        <f t="shared" si="13"/>
        <v>0.64354222547346174</v>
      </c>
      <c r="J152">
        <f>SUMPRODUCT(A153:$A$166,B153:$B$166)/SUM(B153:$B$166)-A152</f>
        <v>4.1599999999999966</v>
      </c>
    </row>
    <row r="153" spans="1:10" x14ac:dyDescent="0.2">
      <c r="A153" s="25">
        <v>87</v>
      </c>
      <c r="B153" s="23">
        <f t="shared" si="7"/>
        <v>5123</v>
      </c>
      <c r="C153" s="23">
        <f t="shared" si="11"/>
        <v>94877</v>
      </c>
      <c r="D153" s="23">
        <f t="shared" si="8"/>
        <v>29932</v>
      </c>
      <c r="E153" s="21">
        <f t="shared" si="9"/>
        <v>0.29931999999999997</v>
      </c>
      <c r="F153" s="21">
        <f t="shared" si="12"/>
        <v>0.70067999999999997</v>
      </c>
      <c r="G153" s="21">
        <f t="shared" si="10"/>
        <v>0.1460209782236917</v>
      </c>
      <c r="H153">
        <f>SUMPRODUCT(A$66:A153,B$66:B153)/SUM(B$66:B153)</f>
        <v>73.594645991808079</v>
      </c>
      <c r="I153" s="21">
        <f t="shared" si="13"/>
        <v>0.69588718198813293</v>
      </c>
      <c r="J153">
        <f>SUMPRODUCT(A154:$A$166,B154:$B$166)/SUM(B154:$B$166)-A153</f>
        <v>3.8133753077450905</v>
      </c>
    </row>
    <row r="154" spans="1:10" x14ac:dyDescent="0.2">
      <c r="A154" s="25">
        <v>88</v>
      </c>
      <c r="B154" s="23">
        <f t="shared" si="7"/>
        <v>4854</v>
      </c>
      <c r="C154" s="23">
        <f t="shared" si="11"/>
        <v>95146</v>
      </c>
      <c r="D154" s="23">
        <f t="shared" si="8"/>
        <v>24808</v>
      </c>
      <c r="E154" s="21">
        <f t="shared" si="9"/>
        <v>0.24807999999999999</v>
      </c>
      <c r="F154" s="21">
        <f t="shared" si="12"/>
        <v>0.75192000000000003</v>
      </c>
      <c r="G154" s="21">
        <f t="shared" si="10"/>
        <v>0.16216757984765467</v>
      </c>
      <c r="H154">
        <f>SUMPRODUCT(A$66:A154,B$66:B154)/SUM(B$66:B154)</f>
        <v>74.468144909431601</v>
      </c>
      <c r="I154" s="21">
        <f t="shared" si="13"/>
        <v>0.74794765504348537</v>
      </c>
      <c r="J154">
        <f>SUMPRODUCT(A155:$A$166,B155:$B$166)/SUM(B155:$B$166)-A154</f>
        <v>3.4988204587662466</v>
      </c>
    </row>
    <row r="155" spans="1:10" x14ac:dyDescent="0.2">
      <c r="A155" s="25">
        <v>89</v>
      </c>
      <c r="B155" s="23">
        <f t="shared" si="7"/>
        <v>4423</v>
      </c>
      <c r="C155" s="23">
        <f t="shared" si="11"/>
        <v>95577</v>
      </c>
      <c r="D155" s="23">
        <f t="shared" si="8"/>
        <v>19954</v>
      </c>
      <c r="E155" s="21">
        <f t="shared" si="9"/>
        <v>0.19954</v>
      </c>
      <c r="F155" s="21">
        <f t="shared" si="12"/>
        <v>0.80045999999999995</v>
      </c>
      <c r="G155" s="21">
        <f t="shared" si="10"/>
        <v>0.17828926152853919</v>
      </c>
      <c r="H155">
        <f>SUMPRODUCT(A$66:A155,B$66:B155)/SUM(B$66:B155)</f>
        <v>75.229031761627979</v>
      </c>
      <c r="I155" s="21">
        <f t="shared" si="13"/>
        <v>0.79726489474112006</v>
      </c>
      <c r="J155">
        <f>SUMPRODUCT(A156:$A$166,B156:$B$166)/SUM(B156:$B$166)-A155</f>
        <v>3.2118709677419304</v>
      </c>
    </row>
    <row r="156" spans="1:10" x14ac:dyDescent="0.2">
      <c r="A156" s="25">
        <v>90</v>
      </c>
      <c r="B156" s="23">
        <f t="shared" si="7"/>
        <v>3918</v>
      </c>
      <c r="C156" s="23">
        <f t="shared" si="11"/>
        <v>96082</v>
      </c>
      <c r="D156" s="23">
        <f t="shared" si="8"/>
        <v>15531</v>
      </c>
      <c r="E156" s="21">
        <f t="shared" si="9"/>
        <v>0.15531</v>
      </c>
      <c r="F156" s="21">
        <f t="shared" si="12"/>
        <v>0.84468999999999994</v>
      </c>
      <c r="G156" s="21">
        <f t="shared" si="10"/>
        <v>0.19635160870001003</v>
      </c>
      <c r="H156">
        <f>SUMPRODUCT(A$66:A156,B$66:B156)/SUM(B$66:B156)</f>
        <v>75.883766446810199</v>
      </c>
      <c r="I156" s="21">
        <f t="shared" si="13"/>
        <v>0.84220312118995366</v>
      </c>
      <c r="J156">
        <f>SUMPRODUCT(A157:$A$166,B157:$B$166)/SUM(B157:$B$166)-A156</f>
        <v>2.9601105163184229</v>
      </c>
    </row>
    <row r="157" spans="1:10" x14ac:dyDescent="0.2">
      <c r="A157" s="25">
        <v>91</v>
      </c>
      <c r="B157" s="23">
        <f t="shared" si="7"/>
        <v>3264</v>
      </c>
      <c r="C157" s="23">
        <f t="shared" si="11"/>
        <v>96736</v>
      </c>
      <c r="D157" s="23">
        <f t="shared" si="8"/>
        <v>11613</v>
      </c>
      <c r="E157" s="21">
        <f t="shared" si="9"/>
        <v>0.11613</v>
      </c>
      <c r="F157" s="21">
        <f t="shared" si="12"/>
        <v>0.88387000000000004</v>
      </c>
      <c r="G157" s="21">
        <f t="shared" si="10"/>
        <v>0.21016032451226579</v>
      </c>
      <c r="H157">
        <f>SUMPRODUCT(A$66:A157,B$66:B157)/SUM(B$66:B157)</f>
        <v>76.422082810539521</v>
      </c>
      <c r="I157" s="21">
        <f t="shared" si="13"/>
        <v>0.8820104852475007</v>
      </c>
      <c r="J157">
        <f>SUMPRODUCT(A158:$A$166,B158:$B$166)/SUM(B158:$B$166)-A157</f>
        <v>2.7292618417888974</v>
      </c>
    </row>
    <row r="158" spans="1:10" x14ac:dyDescent="0.2">
      <c r="A158" s="25">
        <v>92</v>
      </c>
      <c r="B158" s="23">
        <f t="shared" si="7"/>
        <v>2602</v>
      </c>
      <c r="C158" s="23">
        <f t="shared" si="11"/>
        <v>97398</v>
      </c>
      <c r="D158" s="23">
        <f t="shared" si="8"/>
        <v>8349</v>
      </c>
      <c r="E158" s="21">
        <f t="shared" si="9"/>
        <v>8.3489999999999995E-2</v>
      </c>
      <c r="F158" s="21">
        <f t="shared" si="12"/>
        <v>0.91651000000000005</v>
      </c>
      <c r="G158" s="21">
        <f t="shared" si="10"/>
        <v>0.22405924395074486</v>
      </c>
      <c r="H158">
        <f>SUMPRODUCT(A$66:A158,B$66:B158)/SUM(B$66:B158)</f>
        <v>76.852117084142293</v>
      </c>
      <c r="I158" s="21">
        <f t="shared" si="13"/>
        <v>0.91517312850524268</v>
      </c>
      <c r="J158">
        <f>SUMPRODUCT(A159:$A$166,B159:$B$166)/SUM(B159:$B$166)-A158</f>
        <v>2.5164450664800597</v>
      </c>
    </row>
    <row r="159" spans="1:10" x14ac:dyDescent="0.2">
      <c r="A159" s="25">
        <v>93</v>
      </c>
      <c r="B159" s="23">
        <f t="shared" si="7"/>
        <v>1978</v>
      </c>
      <c r="C159" s="23">
        <f t="shared" si="11"/>
        <v>98022</v>
      </c>
      <c r="D159" s="23">
        <f t="shared" si="8"/>
        <v>5747</v>
      </c>
      <c r="E159" s="21">
        <f t="shared" si="9"/>
        <v>5.747E-2</v>
      </c>
      <c r="F159" s="21">
        <f t="shared" si="12"/>
        <v>0.94252999999999998</v>
      </c>
      <c r="G159" s="21">
        <f t="shared" si="10"/>
        <v>0.23691460055096419</v>
      </c>
      <c r="H159">
        <f>SUMPRODUCT(A$66:A159,B$66:B159)/SUM(B$66:B159)</f>
        <v>77.184018288564445</v>
      </c>
      <c r="I159" s="21">
        <f t="shared" si="13"/>
        <v>0.94160976997480283</v>
      </c>
      <c r="J159">
        <f>SUMPRODUCT(A160:$A$166,B160:$B$166)/SUM(B160:$B$166)-A159</f>
        <v>2.3188871054039595</v>
      </c>
    </row>
    <row r="160" spans="1:10" x14ac:dyDescent="0.2">
      <c r="A160" s="25">
        <v>94</v>
      </c>
      <c r="B160" s="23">
        <f t="shared" si="7"/>
        <v>1426</v>
      </c>
      <c r="C160" s="23">
        <f t="shared" si="11"/>
        <v>98574</v>
      </c>
      <c r="D160" s="23">
        <f t="shared" si="8"/>
        <v>3769</v>
      </c>
      <c r="E160" s="21">
        <f t="shared" si="9"/>
        <v>3.7690000000000001E-2</v>
      </c>
      <c r="F160" s="21">
        <f t="shared" si="12"/>
        <v>0.96231</v>
      </c>
      <c r="G160" s="21">
        <f t="shared" si="10"/>
        <v>0.24812945884809465</v>
      </c>
      <c r="H160">
        <f>SUMPRODUCT(A$66:A160,B$66:B160)/SUM(B$66:B160)</f>
        <v>77.429557346330668</v>
      </c>
      <c r="I160" s="21">
        <f t="shared" si="13"/>
        <v>0.96170649435097133</v>
      </c>
      <c r="J160">
        <f>SUMPRODUCT(A161:$A$166,B161:$B$166)/SUM(B161:$B$166)-A160</f>
        <v>2.1323529411764639</v>
      </c>
    </row>
    <row r="161" spans="1:10" x14ac:dyDescent="0.2">
      <c r="A161" s="25">
        <v>95</v>
      </c>
      <c r="B161" s="23">
        <f t="shared" si="7"/>
        <v>970</v>
      </c>
      <c r="C161" s="23">
        <f t="shared" si="11"/>
        <v>99030</v>
      </c>
      <c r="D161" s="23">
        <f t="shared" si="8"/>
        <v>2342</v>
      </c>
      <c r="E161" s="21">
        <f t="shared" si="9"/>
        <v>2.342E-2</v>
      </c>
      <c r="F161" s="21">
        <f t="shared" si="12"/>
        <v>0.97658</v>
      </c>
      <c r="G161" s="21">
        <f t="shared" si="10"/>
        <v>0.25736269567524545</v>
      </c>
      <c r="H161">
        <f>SUMPRODUCT(A$66:A161,B$66:B161)/SUM(B$66:B161)</f>
        <v>77.602356257160523</v>
      </c>
      <c r="I161" s="21">
        <f t="shared" si="13"/>
        <v>0.97620499065268629</v>
      </c>
      <c r="J161">
        <f>SUMPRODUCT(A162:$A$166,B162:$B$166)/SUM(B162:$B$166)-A161</f>
        <v>1.9508196721311464</v>
      </c>
    </row>
    <row r="162" spans="1:10" x14ac:dyDescent="0.2">
      <c r="A162" s="25">
        <v>96</v>
      </c>
      <c r="B162" s="23">
        <f t="shared" si="7"/>
        <v>619</v>
      </c>
      <c r="C162" s="23">
        <f t="shared" si="11"/>
        <v>99381</v>
      </c>
      <c r="D162" s="23">
        <f t="shared" si="8"/>
        <v>1372</v>
      </c>
      <c r="E162" s="21">
        <f>D162/100000</f>
        <v>1.372E-2</v>
      </c>
      <c r="F162" s="21">
        <f t="shared" si="12"/>
        <v>0.98628000000000005</v>
      </c>
      <c r="G162" s="21">
        <f t="shared" si="10"/>
        <v>0.26430401366353545</v>
      </c>
      <c r="H162">
        <f>SUMPRODUCT(A$66:A162,B$66:B162)/SUM(B$66:B162)</f>
        <v>77.717098236775826</v>
      </c>
      <c r="I162" s="21">
        <f t="shared" si="13"/>
        <v>0.98606031049337561</v>
      </c>
      <c r="J162">
        <f>SUMPRODUCT(A163:$A$166,B163:$B$166)/SUM(B163:$B$166)-A162</f>
        <v>1.7648686030428706</v>
      </c>
    </row>
    <row r="163" spans="1:10" x14ac:dyDescent="0.2">
      <c r="A163" s="25">
        <v>97</v>
      </c>
      <c r="B163" s="23">
        <f t="shared" si="7"/>
        <v>369</v>
      </c>
      <c r="C163" s="23">
        <f t="shared" si="11"/>
        <v>99631</v>
      </c>
      <c r="D163" s="23">
        <f t="shared" si="8"/>
        <v>753</v>
      </c>
      <c r="E163" s="21">
        <f>D163/100000</f>
        <v>7.5300000000000002E-3</v>
      </c>
      <c r="F163" s="21">
        <f t="shared" si="12"/>
        <v>0.99246999999999996</v>
      </c>
      <c r="G163" s="21">
        <f t="shared" si="10"/>
        <v>0.26895043731778423</v>
      </c>
      <c r="H163">
        <f>SUMPRODUCT(A$66:A163,B$66:B163)/SUM(B$66:B163)</f>
        <v>77.78852427749726</v>
      </c>
      <c r="I163" s="21">
        <f t="shared" si="13"/>
        <v>0.99234942696903194</v>
      </c>
      <c r="J163">
        <f>SUMPRODUCT(A164:$A$166,B164:$B$166)/SUM(B164:$B$166)-A163</f>
        <v>1.5621468926553632</v>
      </c>
    </row>
    <row r="164" spans="1:10" x14ac:dyDescent="0.2">
      <c r="A164" s="25">
        <v>98</v>
      </c>
      <c r="B164" s="23">
        <f t="shared" si="7"/>
        <v>203</v>
      </c>
      <c r="C164" s="23">
        <f t="shared" si="11"/>
        <v>99797</v>
      </c>
      <c r="D164" s="23">
        <f t="shared" si="8"/>
        <v>384</v>
      </c>
      <c r="E164" s="21">
        <f>D164/100000</f>
        <v>3.8400000000000001E-3</v>
      </c>
      <c r="F164" s="21">
        <f t="shared" si="12"/>
        <v>0.99616000000000005</v>
      </c>
      <c r="G164" s="21">
        <f t="shared" si="10"/>
        <v>0.26958831341301459</v>
      </c>
      <c r="H164">
        <f>SUMPRODUCT(A$66:A164,B$66:B164)/SUM(B$66:B164)</f>
        <v>77.829626735589343</v>
      </c>
      <c r="I164" s="21">
        <f t="shared" si="13"/>
        <v>0.99609851255791271</v>
      </c>
      <c r="J164">
        <f>SUMPRODUCT(A165:$A$166,B165:$B$166)/SUM(B165:$B$166)-A164</f>
        <v>1.3178807947019919</v>
      </c>
    </row>
    <row r="165" spans="1:10" x14ac:dyDescent="0.2">
      <c r="A165" s="25">
        <v>99</v>
      </c>
      <c r="B165" s="23">
        <f t="shared" si="7"/>
        <v>103</v>
      </c>
      <c r="C165" s="23">
        <f t="shared" si="11"/>
        <v>99897</v>
      </c>
      <c r="D165" s="23">
        <f t="shared" si="8"/>
        <v>181</v>
      </c>
      <c r="E165" s="21">
        <f>D165/100000</f>
        <v>1.81E-3</v>
      </c>
      <c r="F165" s="21">
        <f t="shared" si="12"/>
        <v>0.99819000000000002</v>
      </c>
      <c r="G165" s="21">
        <f t="shared" si="10"/>
        <v>0.26822916666666669</v>
      </c>
      <c r="H165">
        <f>SUMPRODUCT(A$66:A165,B$66:B165)/SUM(B$66:B165)</f>
        <v>77.85144858643983</v>
      </c>
      <c r="I165" s="21">
        <f t="shared" si="13"/>
        <v>0.99816101763797449</v>
      </c>
      <c r="J165">
        <f>SUMPRODUCT(A166:$A$166,B166:$B$166)/SUM(B166:$B$166)-A165</f>
        <v>1</v>
      </c>
    </row>
    <row r="166" spans="1:10" ht="13.5" thickBot="1" x14ac:dyDescent="0.25">
      <c r="A166" s="26">
        <v>100</v>
      </c>
      <c r="B166" s="23">
        <f t="shared" si="7"/>
        <v>48</v>
      </c>
      <c r="C166" s="23">
        <f t="shared" si="11"/>
        <v>99952</v>
      </c>
      <c r="D166" s="23">
        <f t="shared" si="8"/>
        <v>78</v>
      </c>
      <c r="E166" s="21">
        <f>D166/100000</f>
        <v>7.7999999999999999E-4</v>
      </c>
      <c r="F166" s="21">
        <f t="shared" si="12"/>
        <v>0.99922</v>
      </c>
      <c r="G166" s="21">
        <f t="shared" si="10"/>
        <v>0.26519337016574585</v>
      </c>
      <c r="H166">
        <f>SUMPRODUCT(A$66:A166,B$66:B166)/SUM(B$66:B166)</f>
        <v>77.862082762345835</v>
      </c>
      <c r="I166" s="21">
        <f t="shared" si="13"/>
        <v>0.999207510363326</v>
      </c>
      <c r="J166">
        <f>SUMPRODUCT(A$166:$A167,B$166:$B167)/SUM(B$166:$B167)-A166</f>
        <v>0</v>
      </c>
    </row>
    <row r="167" spans="1:10" ht="13.5" thickTop="1" x14ac:dyDescent="0.2"/>
  </sheetData>
  <mergeCells count="11">
    <mergeCell ref="H61:H64"/>
    <mergeCell ref="I61:I64"/>
    <mergeCell ref="A2:G2"/>
    <mergeCell ref="I2:O2"/>
    <mergeCell ref="B61:B63"/>
    <mergeCell ref="C61:C63"/>
    <mergeCell ref="D61:D63"/>
    <mergeCell ref="E61:E63"/>
    <mergeCell ref="F61:F63"/>
    <mergeCell ref="G61:G63"/>
    <mergeCell ref="J61:J64"/>
  </mergeCells>
  <phoneticPr fontId="3" type="noConversion"/>
  <pageMargins left="0.35433070866141736" right="0.35433070866141736" top="0.39370078740157483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67"/>
  <sheetViews>
    <sheetView topLeftCell="A58" zoomScaleNormal="100" workbookViewId="0">
      <selection activeCell="A58" sqref="A58"/>
    </sheetView>
  </sheetViews>
  <sheetFormatPr defaultRowHeight="12.75" x14ac:dyDescent="0.2"/>
  <cols>
    <col min="1" max="1" width="13.28515625" customWidth="1"/>
    <col min="2" max="2" width="11.85546875" customWidth="1"/>
    <col min="3" max="3" width="12.42578125" customWidth="1"/>
    <col min="4" max="8" width="11.85546875" customWidth="1"/>
    <col min="9" max="9" width="13.28515625" customWidth="1"/>
    <col min="10" max="10" width="11.85546875" customWidth="1"/>
    <col min="11" max="11" width="12.42578125" customWidth="1"/>
    <col min="12" max="15" width="11.85546875" customWidth="1"/>
  </cols>
  <sheetData>
    <row r="1" spans="1:15" ht="14.25" customHeight="1" x14ac:dyDescent="0.2"/>
    <row r="2" spans="1:15" ht="29.25" customHeight="1" x14ac:dyDescent="0.2">
      <c r="A2" s="89" t="s">
        <v>45</v>
      </c>
      <c r="B2" s="89"/>
      <c r="C2" s="89"/>
      <c r="D2" s="89"/>
      <c r="E2" s="89"/>
      <c r="F2" s="89"/>
      <c r="G2" s="89"/>
      <c r="I2" s="89" t="s">
        <v>45</v>
      </c>
      <c r="J2" s="89"/>
      <c r="K2" s="89"/>
      <c r="L2" s="89"/>
      <c r="M2" s="89"/>
      <c r="N2" s="89"/>
      <c r="O2" s="89"/>
    </row>
    <row r="3" spans="1:15" s="7" customFormat="1" ht="32.25" customHeight="1" x14ac:dyDescent="0.2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6" t="s">
        <v>6</v>
      </c>
      <c r="H3"/>
      <c r="I3" s="4" t="s">
        <v>0</v>
      </c>
      <c r="J3" s="5" t="s">
        <v>1</v>
      </c>
      <c r="K3" s="5" t="s">
        <v>2</v>
      </c>
      <c r="L3" s="5" t="s">
        <v>3</v>
      </c>
      <c r="M3" s="5" t="s">
        <v>4</v>
      </c>
      <c r="N3" s="5" t="s">
        <v>5</v>
      </c>
      <c r="O3" s="6" t="s">
        <v>6</v>
      </c>
    </row>
    <row r="4" spans="1:15" s="7" customFormat="1" ht="9.75" customHeight="1" x14ac:dyDescent="0.2">
      <c r="A4" s="1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9" t="s">
        <v>13</v>
      </c>
      <c r="H4"/>
      <c r="I4" s="1" t="s">
        <v>7</v>
      </c>
      <c r="J4" s="8" t="s">
        <v>8</v>
      </c>
      <c r="K4" s="8" t="s">
        <v>9</v>
      </c>
      <c r="L4" s="8" t="s">
        <v>10</v>
      </c>
      <c r="M4" s="8" t="s">
        <v>11</v>
      </c>
      <c r="N4" s="8" t="s">
        <v>12</v>
      </c>
      <c r="O4" s="9" t="s">
        <v>13</v>
      </c>
    </row>
    <row r="5" spans="1:15" s="13" customFormat="1" ht="9" x14ac:dyDescent="0.15">
      <c r="A5" s="10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2">
        <v>7</v>
      </c>
      <c r="I5" s="10">
        <v>1</v>
      </c>
      <c r="J5" s="11">
        <v>2</v>
      </c>
      <c r="K5" s="11">
        <v>3</v>
      </c>
      <c r="L5" s="11">
        <v>4</v>
      </c>
      <c r="M5" s="11">
        <v>5</v>
      </c>
      <c r="N5" s="11">
        <v>6</v>
      </c>
      <c r="O5" s="12">
        <v>7</v>
      </c>
    </row>
    <row r="6" spans="1:15" ht="11.1" customHeight="1" x14ac:dyDescent="0.2">
      <c r="A6" s="14">
        <v>0</v>
      </c>
      <c r="B6" s="77">
        <v>2.4510000000000001E-3</v>
      </c>
      <c r="C6" s="80">
        <v>100000</v>
      </c>
      <c r="D6" s="79">
        <v>245</v>
      </c>
      <c r="E6" s="80">
        <v>99845</v>
      </c>
      <c r="F6" s="80">
        <v>8367353</v>
      </c>
      <c r="G6" s="81">
        <v>83.67</v>
      </c>
      <c r="I6" s="14">
        <v>50</v>
      </c>
      <c r="J6" s="77">
        <v>1.676E-3</v>
      </c>
      <c r="K6" s="80">
        <v>97763</v>
      </c>
      <c r="L6" s="80">
        <v>164</v>
      </c>
      <c r="M6" s="80">
        <v>97681</v>
      </c>
      <c r="N6" s="80">
        <v>3405621</v>
      </c>
      <c r="O6" s="81">
        <v>34.840000000000003</v>
      </c>
    </row>
    <row r="7" spans="1:15" ht="11.1" customHeight="1" x14ac:dyDescent="0.2">
      <c r="A7" s="15">
        <v>1</v>
      </c>
      <c r="B7" s="82">
        <v>1.75E-4</v>
      </c>
      <c r="C7" s="80">
        <v>99755</v>
      </c>
      <c r="D7" s="83">
        <v>17</v>
      </c>
      <c r="E7" s="80">
        <v>99746</v>
      </c>
      <c r="F7" s="80">
        <v>8267507</v>
      </c>
      <c r="G7" s="84">
        <v>82.88</v>
      </c>
      <c r="I7" s="15">
        <v>51</v>
      </c>
      <c r="J7" s="82">
        <v>1.9449999999999999E-3</v>
      </c>
      <c r="K7" s="80">
        <v>97599</v>
      </c>
      <c r="L7" s="80">
        <v>190</v>
      </c>
      <c r="M7" s="80">
        <v>97504</v>
      </c>
      <c r="N7" s="80">
        <v>3307940</v>
      </c>
      <c r="O7" s="84">
        <v>33.89</v>
      </c>
    </row>
    <row r="8" spans="1:15" ht="11.1" customHeight="1" x14ac:dyDescent="0.2">
      <c r="A8" s="15">
        <v>2</v>
      </c>
      <c r="B8" s="82">
        <v>1.55E-4</v>
      </c>
      <c r="C8" s="80">
        <v>99738</v>
      </c>
      <c r="D8" s="83">
        <v>15</v>
      </c>
      <c r="E8" s="80">
        <v>99730</v>
      </c>
      <c r="F8" s="80">
        <v>8167761</v>
      </c>
      <c r="G8" s="84">
        <v>81.89</v>
      </c>
      <c r="I8" s="15">
        <v>52</v>
      </c>
      <c r="J8" s="82">
        <v>2.0079999999999998E-3</v>
      </c>
      <c r="K8" s="80">
        <v>97409</v>
      </c>
      <c r="L8" s="80">
        <v>196</v>
      </c>
      <c r="M8" s="80">
        <v>97311</v>
      </c>
      <c r="N8" s="80">
        <v>3210436</v>
      </c>
      <c r="O8" s="84">
        <v>32.96</v>
      </c>
    </row>
    <row r="9" spans="1:15" ht="11.1" customHeight="1" x14ac:dyDescent="0.2">
      <c r="A9" s="15">
        <v>3</v>
      </c>
      <c r="B9" s="82">
        <v>1.9799999999999999E-4</v>
      </c>
      <c r="C9" s="80">
        <v>99722</v>
      </c>
      <c r="D9" s="83">
        <v>20</v>
      </c>
      <c r="E9" s="80">
        <v>99712</v>
      </c>
      <c r="F9" s="80">
        <v>8068031</v>
      </c>
      <c r="G9" s="84">
        <v>80.91</v>
      </c>
      <c r="I9" s="15">
        <v>53</v>
      </c>
      <c r="J9" s="82">
        <v>2.088E-3</v>
      </c>
      <c r="K9" s="80">
        <v>97214</v>
      </c>
      <c r="L9" s="80">
        <v>203</v>
      </c>
      <c r="M9" s="80">
        <v>97112</v>
      </c>
      <c r="N9" s="80">
        <v>3113124</v>
      </c>
      <c r="O9" s="84">
        <v>32.020000000000003</v>
      </c>
    </row>
    <row r="10" spans="1:15" ht="11.1" customHeight="1" x14ac:dyDescent="0.2">
      <c r="A10" s="15">
        <v>4</v>
      </c>
      <c r="B10" s="82">
        <v>9.2999999999999997E-5</v>
      </c>
      <c r="C10" s="80">
        <v>99702</v>
      </c>
      <c r="D10" s="83">
        <v>9</v>
      </c>
      <c r="E10" s="80">
        <v>99698</v>
      </c>
      <c r="F10" s="80">
        <v>7968319</v>
      </c>
      <c r="G10" s="84">
        <v>79.92</v>
      </c>
      <c r="I10" s="15">
        <v>54</v>
      </c>
      <c r="J10" s="82">
        <v>2.297E-3</v>
      </c>
      <c r="K10" s="80">
        <v>97010</v>
      </c>
      <c r="L10" s="80">
        <v>223</v>
      </c>
      <c r="M10" s="80">
        <v>96899</v>
      </c>
      <c r="N10" s="80">
        <v>3016012</v>
      </c>
      <c r="O10" s="84">
        <v>31.09</v>
      </c>
    </row>
    <row r="11" spans="1:15" ht="11.1" customHeight="1" x14ac:dyDescent="0.2">
      <c r="A11" s="15">
        <v>5</v>
      </c>
      <c r="B11" s="82">
        <v>1.05E-4</v>
      </c>
      <c r="C11" s="80">
        <v>99693</v>
      </c>
      <c r="D11" s="83">
        <v>10</v>
      </c>
      <c r="E11" s="80">
        <v>99688</v>
      </c>
      <c r="F11" s="80">
        <v>7868621</v>
      </c>
      <c r="G11" s="84">
        <v>78.930000000000007</v>
      </c>
      <c r="I11" s="15">
        <v>55</v>
      </c>
      <c r="J11" s="82">
        <v>2.4160000000000002E-3</v>
      </c>
      <c r="K11" s="80">
        <v>96788</v>
      </c>
      <c r="L11" s="80">
        <v>234</v>
      </c>
      <c r="M11" s="80">
        <v>96671</v>
      </c>
      <c r="N11" s="80">
        <v>2919113</v>
      </c>
      <c r="O11" s="84">
        <v>30.16</v>
      </c>
    </row>
    <row r="12" spans="1:15" ht="11.1" customHeight="1" x14ac:dyDescent="0.2">
      <c r="A12" s="15">
        <v>6</v>
      </c>
      <c r="B12" s="82">
        <v>9.2999999999999997E-5</v>
      </c>
      <c r="C12" s="80">
        <v>99683</v>
      </c>
      <c r="D12" s="83">
        <v>9</v>
      </c>
      <c r="E12" s="80">
        <v>99678</v>
      </c>
      <c r="F12" s="80">
        <v>7768934</v>
      </c>
      <c r="G12" s="84">
        <v>77.94</v>
      </c>
      <c r="I12" s="15">
        <v>56</v>
      </c>
      <c r="J12" s="82">
        <v>2.735E-3</v>
      </c>
      <c r="K12" s="80">
        <v>96554</v>
      </c>
      <c r="L12" s="80">
        <v>264</v>
      </c>
      <c r="M12" s="80">
        <v>96422</v>
      </c>
      <c r="N12" s="80">
        <v>2822443</v>
      </c>
      <c r="O12" s="84">
        <v>29.23</v>
      </c>
    </row>
    <row r="13" spans="1:15" ht="11.1" customHeight="1" x14ac:dyDescent="0.2">
      <c r="A13" s="15">
        <v>7</v>
      </c>
      <c r="B13" s="82">
        <v>1.56E-4</v>
      </c>
      <c r="C13" s="80">
        <v>99673</v>
      </c>
      <c r="D13" s="83">
        <v>16</v>
      </c>
      <c r="E13" s="80">
        <v>99665</v>
      </c>
      <c r="F13" s="80">
        <v>7669256</v>
      </c>
      <c r="G13" s="84">
        <v>76.94</v>
      </c>
      <c r="I13" s="15">
        <v>57</v>
      </c>
      <c r="J13" s="82">
        <v>2.869E-3</v>
      </c>
      <c r="K13" s="80">
        <v>96290</v>
      </c>
      <c r="L13" s="80">
        <v>276</v>
      </c>
      <c r="M13" s="80">
        <v>96152</v>
      </c>
      <c r="N13" s="80">
        <v>2726021</v>
      </c>
      <c r="O13" s="84">
        <v>28.31</v>
      </c>
    </row>
    <row r="14" spans="1:15" ht="11.1" customHeight="1" x14ac:dyDescent="0.2">
      <c r="A14" s="15">
        <v>8</v>
      </c>
      <c r="B14" s="82">
        <v>8.6000000000000003E-5</v>
      </c>
      <c r="C14" s="80">
        <v>99658</v>
      </c>
      <c r="D14" s="83">
        <v>9</v>
      </c>
      <c r="E14" s="80">
        <v>99653</v>
      </c>
      <c r="F14" s="80">
        <v>7569590</v>
      </c>
      <c r="G14" s="84">
        <v>75.959999999999994</v>
      </c>
      <c r="I14" s="15">
        <v>58</v>
      </c>
      <c r="J14" s="82">
        <v>3.271E-3</v>
      </c>
      <c r="K14" s="80">
        <v>96014</v>
      </c>
      <c r="L14" s="80">
        <v>314</v>
      </c>
      <c r="M14" s="80">
        <v>95856</v>
      </c>
      <c r="N14" s="80">
        <v>2629869</v>
      </c>
      <c r="O14" s="84">
        <v>27.39</v>
      </c>
    </row>
    <row r="15" spans="1:15" ht="11.1" customHeight="1" x14ac:dyDescent="0.2">
      <c r="A15" s="15">
        <v>9</v>
      </c>
      <c r="B15" s="82">
        <v>5.8999999999999998E-5</v>
      </c>
      <c r="C15" s="80">
        <v>99649</v>
      </c>
      <c r="D15" s="83">
        <v>6</v>
      </c>
      <c r="E15" s="80">
        <v>99646</v>
      </c>
      <c r="F15" s="80">
        <v>7469937</v>
      </c>
      <c r="G15" s="84">
        <v>74.959999999999994</v>
      </c>
      <c r="I15" s="15">
        <v>59</v>
      </c>
      <c r="J15" s="82">
        <v>3.5660000000000002E-3</v>
      </c>
      <c r="K15" s="80">
        <v>95699</v>
      </c>
      <c r="L15" s="80">
        <v>341</v>
      </c>
      <c r="M15" s="80">
        <v>95529</v>
      </c>
      <c r="N15" s="80">
        <v>2534013</v>
      </c>
      <c r="O15" s="84">
        <v>26.48</v>
      </c>
    </row>
    <row r="16" spans="1:15" ht="11.1" customHeight="1" x14ac:dyDescent="0.2">
      <c r="A16" s="15">
        <v>10</v>
      </c>
      <c r="B16" s="82">
        <v>5.5000000000000002E-5</v>
      </c>
      <c r="C16" s="80">
        <v>99643</v>
      </c>
      <c r="D16" s="83">
        <v>5</v>
      </c>
      <c r="E16" s="80">
        <v>99641</v>
      </c>
      <c r="F16" s="80">
        <v>7370290</v>
      </c>
      <c r="G16" s="84">
        <v>73.97</v>
      </c>
      <c r="I16" s="15">
        <v>60</v>
      </c>
      <c r="J16" s="82">
        <v>4.0390000000000001E-3</v>
      </c>
      <c r="K16" s="80">
        <v>95358</v>
      </c>
      <c r="L16" s="80">
        <v>385</v>
      </c>
      <c r="M16" s="80">
        <v>95166</v>
      </c>
      <c r="N16" s="80">
        <v>2438484</v>
      </c>
      <c r="O16" s="84">
        <v>25.57</v>
      </c>
    </row>
    <row r="17" spans="1:15" ht="11.1" customHeight="1" x14ac:dyDescent="0.2">
      <c r="A17" s="15">
        <v>11</v>
      </c>
      <c r="B17" s="82">
        <v>7.2000000000000002E-5</v>
      </c>
      <c r="C17" s="80">
        <v>99638</v>
      </c>
      <c r="D17" s="83">
        <v>7</v>
      </c>
      <c r="E17" s="80">
        <v>99634</v>
      </c>
      <c r="F17" s="80">
        <v>7270650</v>
      </c>
      <c r="G17" s="84">
        <v>72.97</v>
      </c>
      <c r="I17" s="15">
        <v>61</v>
      </c>
      <c r="J17" s="82">
        <v>4.2729999999999999E-3</v>
      </c>
      <c r="K17" s="80">
        <v>94973</v>
      </c>
      <c r="L17" s="80">
        <v>406</v>
      </c>
      <c r="M17" s="80">
        <v>94770</v>
      </c>
      <c r="N17" s="80">
        <v>2343318</v>
      </c>
      <c r="O17" s="84">
        <v>24.67</v>
      </c>
    </row>
    <row r="18" spans="1:15" ht="11.1" customHeight="1" x14ac:dyDescent="0.2">
      <c r="A18" s="15">
        <v>12</v>
      </c>
      <c r="B18" s="82">
        <v>6.0999999999999999E-5</v>
      </c>
      <c r="C18" s="80">
        <v>99631</v>
      </c>
      <c r="D18" s="83">
        <v>6</v>
      </c>
      <c r="E18" s="80">
        <v>99628</v>
      </c>
      <c r="F18" s="80">
        <v>7171015</v>
      </c>
      <c r="G18" s="84">
        <v>71.98</v>
      </c>
      <c r="I18" s="15">
        <v>62</v>
      </c>
      <c r="J18" s="82">
        <v>4.4549999999999998E-3</v>
      </c>
      <c r="K18" s="80">
        <v>94567</v>
      </c>
      <c r="L18" s="80">
        <v>421</v>
      </c>
      <c r="M18" s="80">
        <v>94357</v>
      </c>
      <c r="N18" s="80">
        <v>2248548</v>
      </c>
      <c r="O18" s="84">
        <v>23.78</v>
      </c>
    </row>
    <row r="19" spans="1:15" ht="11.1" customHeight="1" x14ac:dyDescent="0.2">
      <c r="A19" s="15">
        <v>13</v>
      </c>
      <c r="B19" s="82">
        <v>1.22E-4</v>
      </c>
      <c r="C19" s="80">
        <v>99625</v>
      </c>
      <c r="D19" s="83">
        <v>12</v>
      </c>
      <c r="E19" s="80">
        <v>99619</v>
      </c>
      <c r="F19" s="80">
        <v>7071388</v>
      </c>
      <c r="G19" s="84">
        <v>70.98</v>
      </c>
      <c r="I19" s="15">
        <v>63</v>
      </c>
      <c r="J19" s="82">
        <v>4.9540000000000001E-3</v>
      </c>
      <c r="K19" s="80">
        <v>94146</v>
      </c>
      <c r="L19" s="80">
        <v>466</v>
      </c>
      <c r="M19" s="80">
        <v>93913</v>
      </c>
      <c r="N19" s="80">
        <v>2154191</v>
      </c>
      <c r="O19" s="84">
        <v>22.88</v>
      </c>
    </row>
    <row r="20" spans="1:15" ht="11.1" customHeight="1" x14ac:dyDescent="0.2">
      <c r="A20" s="15">
        <v>14</v>
      </c>
      <c r="B20" s="82">
        <v>1.3100000000000001E-4</v>
      </c>
      <c r="C20" s="80">
        <v>99613</v>
      </c>
      <c r="D20" s="83">
        <v>13</v>
      </c>
      <c r="E20" s="80">
        <v>99606</v>
      </c>
      <c r="F20" s="80">
        <v>6971769</v>
      </c>
      <c r="G20" s="84">
        <v>69.989999999999995</v>
      </c>
      <c r="I20" s="15">
        <v>64</v>
      </c>
      <c r="J20" s="82">
        <v>5.3749999999999996E-3</v>
      </c>
      <c r="K20" s="80">
        <v>93680</v>
      </c>
      <c r="L20" s="80">
        <v>504</v>
      </c>
      <c r="M20" s="80">
        <v>93428</v>
      </c>
      <c r="N20" s="80">
        <v>2060279</v>
      </c>
      <c r="O20" s="84">
        <v>21.99</v>
      </c>
    </row>
    <row r="21" spans="1:15" ht="11.1" customHeight="1" x14ac:dyDescent="0.2">
      <c r="A21" s="15">
        <v>15</v>
      </c>
      <c r="B21" s="82">
        <v>8.0000000000000007E-5</v>
      </c>
      <c r="C21" s="80">
        <v>99599</v>
      </c>
      <c r="D21" s="83">
        <v>8</v>
      </c>
      <c r="E21" s="80">
        <v>99595</v>
      </c>
      <c r="F21" s="80">
        <v>6872163</v>
      </c>
      <c r="G21" s="84">
        <v>69</v>
      </c>
      <c r="I21" s="15">
        <v>65</v>
      </c>
      <c r="J21" s="82">
        <v>5.6309999999999997E-3</v>
      </c>
      <c r="K21" s="80">
        <v>93176</v>
      </c>
      <c r="L21" s="80">
        <v>525</v>
      </c>
      <c r="M21" s="80">
        <v>92914</v>
      </c>
      <c r="N21" s="80">
        <v>1966851</v>
      </c>
      <c r="O21" s="84">
        <v>21.11</v>
      </c>
    </row>
    <row r="22" spans="1:15" ht="11.1" customHeight="1" x14ac:dyDescent="0.2">
      <c r="A22" s="15">
        <v>16</v>
      </c>
      <c r="B22" s="82">
        <v>1.27E-4</v>
      </c>
      <c r="C22" s="80">
        <v>99591</v>
      </c>
      <c r="D22" s="83">
        <v>13</v>
      </c>
      <c r="E22" s="80">
        <v>99585</v>
      </c>
      <c r="F22" s="80">
        <v>6772568</v>
      </c>
      <c r="G22" s="84">
        <v>68</v>
      </c>
      <c r="I22" s="15">
        <v>66</v>
      </c>
      <c r="J22" s="82">
        <v>6.411E-3</v>
      </c>
      <c r="K22" s="80">
        <v>92651</v>
      </c>
      <c r="L22" s="80">
        <v>594</v>
      </c>
      <c r="M22" s="80">
        <v>92354</v>
      </c>
      <c r="N22" s="80">
        <v>1873937</v>
      </c>
      <c r="O22" s="84">
        <v>20.23</v>
      </c>
    </row>
    <row r="23" spans="1:15" ht="11.1" customHeight="1" x14ac:dyDescent="0.2">
      <c r="A23" s="15">
        <v>17</v>
      </c>
      <c r="B23" s="82">
        <v>1.55E-4</v>
      </c>
      <c r="C23" s="80">
        <v>99579</v>
      </c>
      <c r="D23" s="83">
        <v>15</v>
      </c>
      <c r="E23" s="80">
        <v>99571</v>
      </c>
      <c r="F23" s="80">
        <v>6672983</v>
      </c>
      <c r="G23" s="84">
        <v>67.010000000000005</v>
      </c>
      <c r="I23" s="15">
        <v>67</v>
      </c>
      <c r="J23" s="82">
        <v>6.8770000000000003E-3</v>
      </c>
      <c r="K23" s="80">
        <v>92057</v>
      </c>
      <c r="L23" s="80">
        <v>633</v>
      </c>
      <c r="M23" s="80">
        <v>91741</v>
      </c>
      <c r="N23" s="80">
        <v>1781583</v>
      </c>
      <c r="O23" s="84">
        <v>19.350000000000001</v>
      </c>
    </row>
    <row r="24" spans="1:15" ht="11.1" customHeight="1" x14ac:dyDescent="0.2">
      <c r="A24" s="15">
        <v>18</v>
      </c>
      <c r="B24" s="82">
        <v>2.5999999999999998E-4</v>
      </c>
      <c r="C24" s="80">
        <v>99563</v>
      </c>
      <c r="D24" s="83">
        <v>26</v>
      </c>
      <c r="E24" s="80">
        <v>99550</v>
      </c>
      <c r="F24" s="80">
        <v>6573412</v>
      </c>
      <c r="G24" s="84">
        <v>66.02</v>
      </c>
      <c r="I24" s="15">
        <v>68</v>
      </c>
      <c r="J24" s="82">
        <v>7.5440000000000004E-3</v>
      </c>
      <c r="K24" s="80">
        <v>91424</v>
      </c>
      <c r="L24" s="80">
        <v>690</v>
      </c>
      <c r="M24" s="80">
        <v>91079</v>
      </c>
      <c r="N24" s="80">
        <v>1689842</v>
      </c>
      <c r="O24" s="84">
        <v>18.48</v>
      </c>
    </row>
    <row r="25" spans="1:15" ht="11.1" customHeight="1" x14ac:dyDescent="0.2">
      <c r="A25" s="15">
        <v>19</v>
      </c>
      <c r="B25" s="82">
        <v>2.0799999999999999E-4</v>
      </c>
      <c r="C25" s="80">
        <v>99537</v>
      </c>
      <c r="D25" s="83">
        <v>21</v>
      </c>
      <c r="E25" s="80">
        <v>99527</v>
      </c>
      <c r="F25" s="80">
        <v>6473861</v>
      </c>
      <c r="G25" s="84">
        <v>65.040000000000006</v>
      </c>
      <c r="I25" s="15">
        <v>69</v>
      </c>
      <c r="J25" s="82">
        <v>8.4569999999999992E-3</v>
      </c>
      <c r="K25" s="80">
        <v>90735</v>
      </c>
      <c r="L25" s="80">
        <v>767</v>
      </c>
      <c r="M25" s="80">
        <v>90351</v>
      </c>
      <c r="N25" s="80">
        <v>1598762</v>
      </c>
      <c r="O25" s="84">
        <v>17.62</v>
      </c>
    </row>
    <row r="26" spans="1:15" ht="11.1" customHeight="1" x14ac:dyDescent="0.2">
      <c r="A26" s="15">
        <v>20</v>
      </c>
      <c r="B26" s="82">
        <v>2.2699999999999999E-4</v>
      </c>
      <c r="C26" s="80">
        <v>99517</v>
      </c>
      <c r="D26" s="83">
        <v>23</v>
      </c>
      <c r="E26" s="80">
        <v>99505</v>
      </c>
      <c r="F26" s="80">
        <v>6374334</v>
      </c>
      <c r="G26" s="84">
        <v>64.05</v>
      </c>
      <c r="I26" s="15">
        <v>70</v>
      </c>
      <c r="J26" s="82">
        <v>9.4359999999999999E-3</v>
      </c>
      <c r="K26" s="80">
        <v>89967</v>
      </c>
      <c r="L26" s="80">
        <v>849</v>
      </c>
      <c r="M26" s="80">
        <v>89543</v>
      </c>
      <c r="N26" s="80">
        <v>1508411</v>
      </c>
      <c r="O26" s="84">
        <v>16.77</v>
      </c>
    </row>
    <row r="27" spans="1:15" ht="11.1" customHeight="1" x14ac:dyDescent="0.2">
      <c r="A27" s="15">
        <v>21</v>
      </c>
      <c r="B27" s="82">
        <v>1.55E-4</v>
      </c>
      <c r="C27" s="80">
        <v>99494</v>
      </c>
      <c r="D27" s="83">
        <v>15</v>
      </c>
      <c r="E27" s="80">
        <v>99486</v>
      </c>
      <c r="F27" s="80">
        <v>6274829</v>
      </c>
      <c r="G27" s="84">
        <v>63.07</v>
      </c>
      <c r="I27" s="15">
        <v>71</v>
      </c>
      <c r="J27" s="82">
        <v>9.495E-3</v>
      </c>
      <c r="K27" s="80">
        <v>89118</v>
      </c>
      <c r="L27" s="80">
        <v>846</v>
      </c>
      <c r="M27" s="80">
        <v>88695</v>
      </c>
      <c r="N27" s="80">
        <v>1418869</v>
      </c>
      <c r="O27" s="84">
        <v>15.92</v>
      </c>
    </row>
    <row r="28" spans="1:15" ht="11.1" customHeight="1" x14ac:dyDescent="0.2">
      <c r="A28" s="15">
        <v>22</v>
      </c>
      <c r="B28" s="82">
        <v>2.8200000000000002E-4</v>
      </c>
      <c r="C28" s="80">
        <v>99479</v>
      </c>
      <c r="D28" s="83">
        <v>28</v>
      </c>
      <c r="E28" s="80">
        <v>99465</v>
      </c>
      <c r="F28" s="80">
        <v>6175343</v>
      </c>
      <c r="G28" s="84">
        <v>62.08</v>
      </c>
      <c r="I28" s="15">
        <v>72</v>
      </c>
      <c r="J28" s="82">
        <v>1.0847000000000001E-2</v>
      </c>
      <c r="K28" s="80">
        <v>88272</v>
      </c>
      <c r="L28" s="80">
        <v>957</v>
      </c>
      <c r="M28" s="80">
        <v>87793</v>
      </c>
      <c r="N28" s="80">
        <v>1330173</v>
      </c>
      <c r="O28" s="84">
        <v>15.07</v>
      </c>
    </row>
    <row r="29" spans="1:15" ht="11.1" customHeight="1" x14ac:dyDescent="0.2">
      <c r="A29" s="15">
        <v>23</v>
      </c>
      <c r="B29" s="82">
        <v>1.9000000000000001E-4</v>
      </c>
      <c r="C29" s="80">
        <v>99451</v>
      </c>
      <c r="D29" s="83">
        <v>19</v>
      </c>
      <c r="E29" s="80">
        <v>99441</v>
      </c>
      <c r="F29" s="80">
        <v>6075878</v>
      </c>
      <c r="G29" s="84">
        <v>61.09</v>
      </c>
      <c r="I29" s="15">
        <v>73</v>
      </c>
      <c r="J29" s="82">
        <v>1.2112E-2</v>
      </c>
      <c r="K29" s="80">
        <v>87315</v>
      </c>
      <c r="L29" s="80">
        <v>1058</v>
      </c>
      <c r="M29" s="80">
        <v>86786</v>
      </c>
      <c r="N29" s="80">
        <v>1242380</v>
      </c>
      <c r="O29" s="84">
        <v>14.23</v>
      </c>
    </row>
    <row r="30" spans="1:15" ht="11.1" customHeight="1" x14ac:dyDescent="0.2">
      <c r="A30" s="15">
        <v>24</v>
      </c>
      <c r="B30" s="82">
        <v>2.12E-4</v>
      </c>
      <c r="C30" s="80">
        <v>99432</v>
      </c>
      <c r="D30" s="83">
        <v>21</v>
      </c>
      <c r="E30" s="80">
        <v>99421</v>
      </c>
      <c r="F30" s="80">
        <v>5976437</v>
      </c>
      <c r="G30" s="84">
        <v>60.11</v>
      </c>
      <c r="I30" s="15">
        <v>74</v>
      </c>
      <c r="J30" s="82">
        <v>1.4118E-2</v>
      </c>
      <c r="K30" s="80">
        <v>86257</v>
      </c>
      <c r="L30" s="80">
        <v>1218</v>
      </c>
      <c r="M30" s="80">
        <v>85648</v>
      </c>
      <c r="N30" s="80">
        <v>1155594</v>
      </c>
      <c r="O30" s="84">
        <v>13.4</v>
      </c>
    </row>
    <row r="31" spans="1:15" ht="11.1" customHeight="1" x14ac:dyDescent="0.2">
      <c r="A31" s="15">
        <v>25</v>
      </c>
      <c r="B31" s="82">
        <v>1.8699999999999999E-4</v>
      </c>
      <c r="C31" s="80">
        <v>99411</v>
      </c>
      <c r="D31" s="83">
        <v>19</v>
      </c>
      <c r="E31" s="80">
        <v>99401</v>
      </c>
      <c r="F31" s="80">
        <v>5877016</v>
      </c>
      <c r="G31" s="84">
        <v>59.12</v>
      </c>
      <c r="I31" s="15">
        <v>75</v>
      </c>
      <c r="J31" s="82">
        <v>1.6462000000000001E-2</v>
      </c>
      <c r="K31" s="80">
        <v>85039</v>
      </c>
      <c r="L31" s="80">
        <v>1400</v>
      </c>
      <c r="M31" s="80">
        <v>84339</v>
      </c>
      <c r="N31" s="80">
        <v>1069946</v>
      </c>
      <c r="O31" s="84">
        <v>12.58</v>
      </c>
    </row>
    <row r="32" spans="1:15" ht="11.1" customHeight="1" x14ac:dyDescent="0.2">
      <c r="A32" s="15">
        <v>26</v>
      </c>
      <c r="B32" s="82">
        <v>2.4600000000000002E-4</v>
      </c>
      <c r="C32" s="80">
        <v>99392</v>
      </c>
      <c r="D32" s="83">
        <v>24</v>
      </c>
      <c r="E32" s="80">
        <v>99380</v>
      </c>
      <c r="F32" s="80">
        <v>5777614</v>
      </c>
      <c r="G32" s="84">
        <v>58.13</v>
      </c>
      <c r="I32" s="15">
        <v>76</v>
      </c>
      <c r="J32" s="82">
        <v>1.8027000000000001E-2</v>
      </c>
      <c r="K32" s="80">
        <v>83639</v>
      </c>
      <c r="L32" s="80">
        <v>1508</v>
      </c>
      <c r="M32" s="80">
        <v>82886</v>
      </c>
      <c r="N32" s="80">
        <v>985606</v>
      </c>
      <c r="O32" s="84">
        <v>11.78</v>
      </c>
    </row>
    <row r="33" spans="1:15" ht="11.1" customHeight="1" x14ac:dyDescent="0.2">
      <c r="A33" s="15">
        <v>27</v>
      </c>
      <c r="B33" s="82">
        <v>2.7599999999999999E-4</v>
      </c>
      <c r="C33" s="80">
        <v>99368</v>
      </c>
      <c r="D33" s="83">
        <v>27</v>
      </c>
      <c r="E33" s="80">
        <v>99354</v>
      </c>
      <c r="F33" s="80">
        <v>5678235</v>
      </c>
      <c r="G33" s="84">
        <v>57.14</v>
      </c>
      <c r="I33" s="15">
        <v>77</v>
      </c>
      <c r="J33" s="82">
        <v>2.1276E-2</v>
      </c>
      <c r="K33" s="80">
        <v>82132</v>
      </c>
      <c r="L33" s="80">
        <v>1747</v>
      </c>
      <c r="M33" s="80">
        <v>81258</v>
      </c>
      <c r="N33" s="80">
        <v>902721</v>
      </c>
      <c r="O33" s="84">
        <v>10.99</v>
      </c>
    </row>
    <row r="34" spans="1:15" ht="11.1" customHeight="1" x14ac:dyDescent="0.2">
      <c r="A34" s="15">
        <v>28</v>
      </c>
      <c r="B34" s="82">
        <v>1.4899999999999999E-4</v>
      </c>
      <c r="C34" s="80">
        <v>99340</v>
      </c>
      <c r="D34" s="83">
        <v>15</v>
      </c>
      <c r="E34" s="80">
        <v>99333</v>
      </c>
      <c r="F34" s="80">
        <v>5578881</v>
      </c>
      <c r="G34" s="84">
        <v>56.16</v>
      </c>
      <c r="I34" s="15">
        <v>78</v>
      </c>
      <c r="J34" s="82">
        <v>2.4993000000000001E-2</v>
      </c>
      <c r="K34" s="80">
        <v>80384</v>
      </c>
      <c r="L34" s="80">
        <v>2009</v>
      </c>
      <c r="M34" s="80">
        <v>79380</v>
      </c>
      <c r="N34" s="80">
        <v>821463</v>
      </c>
      <c r="O34" s="84">
        <v>10.220000000000001</v>
      </c>
    </row>
    <row r="35" spans="1:15" ht="11.1" customHeight="1" x14ac:dyDescent="0.2">
      <c r="A35" s="15">
        <v>29</v>
      </c>
      <c r="B35" s="82">
        <v>2.6200000000000003E-4</v>
      </c>
      <c r="C35" s="80">
        <v>99325</v>
      </c>
      <c r="D35" s="83">
        <v>26</v>
      </c>
      <c r="E35" s="80">
        <v>99312</v>
      </c>
      <c r="F35" s="80">
        <v>5479548</v>
      </c>
      <c r="G35" s="84">
        <v>55.17</v>
      </c>
      <c r="I35" s="15">
        <v>79</v>
      </c>
      <c r="J35" s="82">
        <v>2.9333999999999999E-2</v>
      </c>
      <c r="K35" s="80">
        <v>78375</v>
      </c>
      <c r="L35" s="80">
        <v>2299</v>
      </c>
      <c r="M35" s="80">
        <v>77226</v>
      </c>
      <c r="N35" s="80">
        <v>742083</v>
      </c>
      <c r="O35" s="84">
        <v>9.4700000000000006</v>
      </c>
    </row>
    <row r="36" spans="1:15" ht="11.1" customHeight="1" x14ac:dyDescent="0.2">
      <c r="A36" s="15">
        <v>30</v>
      </c>
      <c r="B36" s="82">
        <v>3.57E-4</v>
      </c>
      <c r="C36" s="80">
        <v>99299</v>
      </c>
      <c r="D36" s="83">
        <v>35</v>
      </c>
      <c r="E36" s="80">
        <v>99282</v>
      </c>
      <c r="F36" s="80">
        <v>5380236</v>
      </c>
      <c r="G36" s="84">
        <v>54.18</v>
      </c>
      <c r="I36" s="15">
        <v>80</v>
      </c>
      <c r="J36" s="82">
        <v>3.3158E-2</v>
      </c>
      <c r="K36" s="80">
        <v>76076</v>
      </c>
      <c r="L36" s="80">
        <v>2523</v>
      </c>
      <c r="M36" s="80">
        <v>74815</v>
      </c>
      <c r="N36" s="80">
        <v>664858</v>
      </c>
      <c r="O36" s="84">
        <v>8.74</v>
      </c>
    </row>
    <row r="37" spans="1:15" ht="11.1" customHeight="1" x14ac:dyDescent="0.2">
      <c r="A37" s="15">
        <v>31</v>
      </c>
      <c r="B37" s="82">
        <v>3.7199999999999999E-4</v>
      </c>
      <c r="C37" s="80">
        <v>99264</v>
      </c>
      <c r="D37" s="83">
        <v>37</v>
      </c>
      <c r="E37" s="80">
        <v>99245</v>
      </c>
      <c r="F37" s="80">
        <v>5280954</v>
      </c>
      <c r="G37" s="84">
        <v>53.2</v>
      </c>
      <c r="I37" s="15">
        <v>81</v>
      </c>
      <c r="J37" s="82">
        <v>3.8408999999999999E-2</v>
      </c>
      <c r="K37" s="80">
        <v>73554</v>
      </c>
      <c r="L37" s="80">
        <v>2825</v>
      </c>
      <c r="M37" s="80">
        <v>72141</v>
      </c>
      <c r="N37" s="80">
        <v>590043</v>
      </c>
      <c r="O37" s="84">
        <v>8.02</v>
      </c>
    </row>
    <row r="38" spans="1:15" ht="11.1" customHeight="1" x14ac:dyDescent="0.2">
      <c r="A38" s="15">
        <v>32</v>
      </c>
      <c r="B38" s="82">
        <v>3.8999999999999999E-4</v>
      </c>
      <c r="C38" s="80">
        <v>99227</v>
      </c>
      <c r="D38" s="83">
        <v>39</v>
      </c>
      <c r="E38" s="80">
        <v>99208</v>
      </c>
      <c r="F38" s="80">
        <v>5181709</v>
      </c>
      <c r="G38" s="84">
        <v>52.22</v>
      </c>
      <c r="I38" s="15">
        <v>82</v>
      </c>
      <c r="J38" s="82">
        <v>4.4270999999999998E-2</v>
      </c>
      <c r="K38" s="80">
        <v>70728</v>
      </c>
      <c r="L38" s="80">
        <v>3131</v>
      </c>
      <c r="M38" s="80">
        <v>69163</v>
      </c>
      <c r="N38" s="80">
        <v>517902</v>
      </c>
      <c r="O38" s="84">
        <v>7.32</v>
      </c>
    </row>
    <row r="39" spans="1:15" ht="11.1" customHeight="1" x14ac:dyDescent="0.2">
      <c r="A39" s="15">
        <v>33</v>
      </c>
      <c r="B39" s="82">
        <v>4.66E-4</v>
      </c>
      <c r="C39" s="80">
        <v>99188</v>
      </c>
      <c r="D39" s="83">
        <v>46</v>
      </c>
      <c r="E39" s="80">
        <v>99165</v>
      </c>
      <c r="F39" s="80">
        <v>5082501</v>
      </c>
      <c r="G39" s="84">
        <v>51.24</v>
      </c>
      <c r="I39" s="15">
        <v>83</v>
      </c>
      <c r="J39" s="82">
        <v>5.5187E-2</v>
      </c>
      <c r="K39" s="80">
        <v>67597</v>
      </c>
      <c r="L39" s="80">
        <v>3731</v>
      </c>
      <c r="M39" s="80">
        <v>65732</v>
      </c>
      <c r="N39" s="80">
        <v>448739</v>
      </c>
      <c r="O39" s="84">
        <v>6.64</v>
      </c>
    </row>
    <row r="40" spans="1:15" ht="11.1" customHeight="1" x14ac:dyDescent="0.2">
      <c r="A40" s="15">
        <v>34</v>
      </c>
      <c r="B40" s="82">
        <v>3.8099999999999999E-4</v>
      </c>
      <c r="C40" s="80">
        <v>99142</v>
      </c>
      <c r="D40" s="83">
        <v>38</v>
      </c>
      <c r="E40" s="80">
        <v>99123</v>
      </c>
      <c r="F40" s="80">
        <v>4983336</v>
      </c>
      <c r="G40" s="84">
        <v>50.26</v>
      </c>
      <c r="I40" s="15">
        <v>84</v>
      </c>
      <c r="J40" s="82">
        <v>6.9486999999999993E-2</v>
      </c>
      <c r="K40" s="80">
        <v>63867</v>
      </c>
      <c r="L40" s="80">
        <v>4438</v>
      </c>
      <c r="M40" s="80">
        <v>61648</v>
      </c>
      <c r="N40" s="80">
        <v>383007</v>
      </c>
      <c r="O40" s="84">
        <v>6</v>
      </c>
    </row>
    <row r="41" spans="1:15" ht="11.1" customHeight="1" x14ac:dyDescent="0.2">
      <c r="A41" s="15">
        <v>35</v>
      </c>
      <c r="B41" s="82">
        <v>3.8299999999999999E-4</v>
      </c>
      <c r="C41" s="80">
        <v>99104</v>
      </c>
      <c r="D41" s="83">
        <v>38</v>
      </c>
      <c r="E41" s="80">
        <v>99085</v>
      </c>
      <c r="F41" s="80">
        <v>4884213</v>
      </c>
      <c r="G41" s="84">
        <v>49.28</v>
      </c>
      <c r="I41" s="15">
        <v>85</v>
      </c>
      <c r="J41" s="82">
        <v>8.9516999999999999E-2</v>
      </c>
      <c r="K41" s="80">
        <v>59429</v>
      </c>
      <c r="L41" s="80">
        <v>5320</v>
      </c>
      <c r="M41" s="80">
        <v>56769</v>
      </c>
      <c r="N41" s="80">
        <v>321359</v>
      </c>
      <c r="O41" s="84">
        <v>5.41</v>
      </c>
    </row>
    <row r="42" spans="1:15" ht="11.1" customHeight="1" x14ac:dyDescent="0.2">
      <c r="A42" s="15">
        <v>36</v>
      </c>
      <c r="B42" s="82">
        <v>5.6999999999999998E-4</v>
      </c>
      <c r="C42" s="80">
        <v>99066</v>
      </c>
      <c r="D42" s="83">
        <v>56</v>
      </c>
      <c r="E42" s="80">
        <v>99038</v>
      </c>
      <c r="F42" s="80">
        <v>4785127</v>
      </c>
      <c r="G42" s="84">
        <v>48.3</v>
      </c>
      <c r="I42" s="15">
        <v>86</v>
      </c>
      <c r="J42" s="82">
        <v>0.10768900000000001</v>
      </c>
      <c r="K42" s="80">
        <v>54109</v>
      </c>
      <c r="L42" s="80">
        <v>5827</v>
      </c>
      <c r="M42" s="80">
        <v>51195</v>
      </c>
      <c r="N42" s="80">
        <v>264591</v>
      </c>
      <c r="O42" s="84">
        <v>4.8899999999999997</v>
      </c>
    </row>
    <row r="43" spans="1:15" ht="11.1" customHeight="1" x14ac:dyDescent="0.2">
      <c r="A43" s="15">
        <v>37</v>
      </c>
      <c r="B43" s="82">
        <v>5.5599999999999996E-4</v>
      </c>
      <c r="C43" s="80">
        <v>99010</v>
      </c>
      <c r="D43" s="83">
        <v>55</v>
      </c>
      <c r="E43" s="80">
        <v>98982</v>
      </c>
      <c r="F43" s="80">
        <v>4686089</v>
      </c>
      <c r="G43" s="84">
        <v>47.33</v>
      </c>
      <c r="I43" s="15">
        <v>87</v>
      </c>
      <c r="J43" s="82">
        <v>0.12797800000000001</v>
      </c>
      <c r="K43" s="80">
        <v>48282</v>
      </c>
      <c r="L43" s="80">
        <v>6179</v>
      </c>
      <c r="M43" s="80">
        <v>45192</v>
      </c>
      <c r="N43" s="80">
        <v>213395</v>
      </c>
      <c r="O43" s="84">
        <v>4.42</v>
      </c>
    </row>
    <row r="44" spans="1:15" ht="11.1" customHeight="1" x14ac:dyDescent="0.2">
      <c r="A44" s="15">
        <v>38</v>
      </c>
      <c r="B44" s="82">
        <v>5.6899999999999995E-4</v>
      </c>
      <c r="C44" s="80">
        <v>98955</v>
      </c>
      <c r="D44" s="83">
        <v>56</v>
      </c>
      <c r="E44" s="80">
        <v>98927</v>
      </c>
      <c r="F44" s="80">
        <v>4587107</v>
      </c>
      <c r="G44" s="84">
        <v>46.36</v>
      </c>
      <c r="I44" s="15">
        <v>88</v>
      </c>
      <c r="J44" s="82">
        <v>0.14919299999999999</v>
      </c>
      <c r="K44" s="80">
        <v>42103</v>
      </c>
      <c r="L44" s="80">
        <v>6281</v>
      </c>
      <c r="M44" s="80">
        <v>38962</v>
      </c>
      <c r="N44" s="80">
        <v>168203</v>
      </c>
      <c r="O44" s="84">
        <v>4</v>
      </c>
    </row>
    <row r="45" spans="1:15" ht="11.1" customHeight="1" x14ac:dyDescent="0.2">
      <c r="A45" s="15">
        <v>39</v>
      </c>
      <c r="B45" s="82">
        <v>6.4000000000000005E-4</v>
      </c>
      <c r="C45" s="80">
        <v>98899</v>
      </c>
      <c r="D45" s="83">
        <v>63</v>
      </c>
      <c r="E45" s="80">
        <v>98867</v>
      </c>
      <c r="F45" s="80">
        <v>4488180</v>
      </c>
      <c r="G45" s="84">
        <v>45.38</v>
      </c>
      <c r="I45" s="15">
        <v>89</v>
      </c>
      <c r="J45" s="82">
        <v>0.17230200000000001</v>
      </c>
      <c r="K45" s="80">
        <v>35821</v>
      </c>
      <c r="L45" s="80">
        <v>6172</v>
      </c>
      <c r="M45" s="80">
        <v>32735</v>
      </c>
      <c r="N45" s="80">
        <v>129240</v>
      </c>
      <c r="O45" s="84">
        <v>3.61</v>
      </c>
    </row>
    <row r="46" spans="1:15" ht="11.1" customHeight="1" x14ac:dyDescent="0.2">
      <c r="A46" s="15">
        <v>40</v>
      </c>
      <c r="B46" s="82">
        <v>7.4399999999999998E-4</v>
      </c>
      <c r="C46" s="80">
        <v>98835</v>
      </c>
      <c r="D46" s="83">
        <v>73</v>
      </c>
      <c r="E46" s="80">
        <v>98798</v>
      </c>
      <c r="F46" s="80">
        <v>4389313</v>
      </c>
      <c r="G46" s="84">
        <v>44.41</v>
      </c>
      <c r="I46" s="15">
        <v>90</v>
      </c>
      <c r="J46" s="82">
        <v>0.199957</v>
      </c>
      <c r="K46" s="80">
        <v>29649</v>
      </c>
      <c r="L46" s="80">
        <v>5929</v>
      </c>
      <c r="M46" s="80">
        <v>26685</v>
      </c>
      <c r="N46" s="80">
        <v>96505</v>
      </c>
      <c r="O46" s="84">
        <v>3.25</v>
      </c>
    </row>
    <row r="47" spans="1:15" ht="11.1" customHeight="1" x14ac:dyDescent="0.2">
      <c r="A47" s="15">
        <v>41</v>
      </c>
      <c r="B47" s="82">
        <v>8.3500000000000002E-4</v>
      </c>
      <c r="C47" s="80">
        <v>98762</v>
      </c>
      <c r="D47" s="83">
        <v>82</v>
      </c>
      <c r="E47" s="80">
        <v>98720</v>
      </c>
      <c r="F47" s="80">
        <v>4290515</v>
      </c>
      <c r="G47" s="84">
        <v>43.44</v>
      </c>
      <c r="I47" s="15">
        <v>91</v>
      </c>
      <c r="J47" s="82">
        <v>0.226852</v>
      </c>
      <c r="K47" s="80">
        <v>23721</v>
      </c>
      <c r="L47" s="80">
        <v>5381</v>
      </c>
      <c r="M47" s="80">
        <v>21030</v>
      </c>
      <c r="N47" s="80">
        <v>69820</v>
      </c>
      <c r="O47" s="84">
        <v>2.94</v>
      </c>
    </row>
    <row r="48" spans="1:15" ht="11.1" customHeight="1" x14ac:dyDescent="0.2">
      <c r="A48" s="15">
        <v>42</v>
      </c>
      <c r="B48" s="82">
        <v>8.2399999999999997E-4</v>
      </c>
      <c r="C48" s="80">
        <v>98679</v>
      </c>
      <c r="D48" s="83">
        <v>81</v>
      </c>
      <c r="E48" s="80">
        <v>98639</v>
      </c>
      <c r="F48" s="80">
        <v>4191794</v>
      </c>
      <c r="G48" s="84">
        <v>42.48</v>
      </c>
      <c r="I48" s="15">
        <v>92</v>
      </c>
      <c r="J48" s="82">
        <v>0.25604300000000002</v>
      </c>
      <c r="K48" s="80">
        <v>18340</v>
      </c>
      <c r="L48" s="80">
        <v>4696</v>
      </c>
      <c r="M48" s="80">
        <v>15992</v>
      </c>
      <c r="N48" s="80">
        <v>48790</v>
      </c>
      <c r="O48" s="84">
        <v>2.66</v>
      </c>
    </row>
    <row r="49" spans="1:15" ht="11.1" customHeight="1" x14ac:dyDescent="0.2">
      <c r="A49" s="15">
        <v>43</v>
      </c>
      <c r="B49" s="82">
        <v>8.9599999999999999E-4</v>
      </c>
      <c r="C49" s="80">
        <v>98598</v>
      </c>
      <c r="D49" s="83">
        <v>88</v>
      </c>
      <c r="E49" s="80">
        <v>98554</v>
      </c>
      <c r="F49" s="80">
        <v>4093156</v>
      </c>
      <c r="G49" s="84">
        <v>41.51</v>
      </c>
      <c r="I49" s="15">
        <v>93</v>
      </c>
      <c r="J49" s="82">
        <v>0.28750500000000001</v>
      </c>
      <c r="K49" s="80">
        <v>13644</v>
      </c>
      <c r="L49" s="80">
        <v>3923</v>
      </c>
      <c r="M49" s="80">
        <v>11683</v>
      </c>
      <c r="N49" s="80">
        <v>32798</v>
      </c>
      <c r="O49" s="84">
        <v>2.4</v>
      </c>
    </row>
    <row r="50" spans="1:15" ht="11.1" customHeight="1" x14ac:dyDescent="0.2">
      <c r="A50" s="15">
        <v>44</v>
      </c>
      <c r="B50" s="82">
        <v>1.114E-3</v>
      </c>
      <c r="C50" s="80">
        <v>98510</v>
      </c>
      <c r="D50" s="83">
        <v>110</v>
      </c>
      <c r="E50" s="80">
        <v>98455</v>
      </c>
      <c r="F50" s="80">
        <v>3994602</v>
      </c>
      <c r="G50" s="84">
        <v>40.549999999999997</v>
      </c>
      <c r="I50" s="15">
        <v>94</v>
      </c>
      <c r="J50" s="82">
        <v>0.32117400000000002</v>
      </c>
      <c r="K50" s="80">
        <v>9721</v>
      </c>
      <c r="L50" s="80">
        <v>3122</v>
      </c>
      <c r="M50" s="80">
        <v>8160</v>
      </c>
      <c r="N50" s="80">
        <v>21115</v>
      </c>
      <c r="O50" s="84">
        <v>2.17</v>
      </c>
    </row>
    <row r="51" spans="1:15" ht="11.1" customHeight="1" x14ac:dyDescent="0.2">
      <c r="A51" s="15">
        <v>45</v>
      </c>
      <c r="B51" s="82">
        <v>1.122E-3</v>
      </c>
      <c r="C51" s="80">
        <v>98400</v>
      </c>
      <c r="D51" s="83">
        <v>110</v>
      </c>
      <c r="E51" s="80">
        <v>98345</v>
      </c>
      <c r="F51" s="80">
        <v>3896147</v>
      </c>
      <c r="G51" s="84">
        <v>39.6</v>
      </c>
      <c r="I51" s="15">
        <v>95</v>
      </c>
      <c r="J51" s="82">
        <v>0.35694300000000001</v>
      </c>
      <c r="K51" s="80">
        <v>6599</v>
      </c>
      <c r="L51" s="80">
        <v>2355</v>
      </c>
      <c r="M51" s="80">
        <v>5421</v>
      </c>
      <c r="N51" s="80">
        <v>12955</v>
      </c>
      <c r="O51" s="84">
        <v>1.96</v>
      </c>
    </row>
    <row r="52" spans="1:15" ht="11.1" customHeight="1" x14ac:dyDescent="0.2">
      <c r="A52" s="15">
        <v>46</v>
      </c>
      <c r="B52" s="82">
        <v>1.054E-3</v>
      </c>
      <c r="C52" s="80">
        <v>98289</v>
      </c>
      <c r="D52" s="83">
        <v>104</v>
      </c>
      <c r="E52" s="80">
        <v>98238</v>
      </c>
      <c r="F52" s="80">
        <v>3797803</v>
      </c>
      <c r="G52" s="84">
        <v>38.64</v>
      </c>
      <c r="I52" s="15">
        <v>96</v>
      </c>
      <c r="J52" s="82">
        <v>0.39465800000000001</v>
      </c>
      <c r="K52" s="80">
        <v>4244</v>
      </c>
      <c r="L52" s="80">
        <v>1675</v>
      </c>
      <c r="M52" s="80">
        <v>3406</v>
      </c>
      <c r="N52" s="80">
        <v>7534</v>
      </c>
      <c r="O52" s="84">
        <v>1.78</v>
      </c>
    </row>
    <row r="53" spans="1:15" ht="11.1" customHeight="1" x14ac:dyDescent="0.2">
      <c r="A53" s="15">
        <v>47</v>
      </c>
      <c r="B53" s="82">
        <v>1.32E-3</v>
      </c>
      <c r="C53" s="80">
        <v>98186</v>
      </c>
      <c r="D53" s="83">
        <v>130</v>
      </c>
      <c r="E53" s="80">
        <v>98121</v>
      </c>
      <c r="F53" s="80">
        <v>3699565</v>
      </c>
      <c r="G53" s="84">
        <v>37.68</v>
      </c>
      <c r="I53" s="15">
        <v>97</v>
      </c>
      <c r="J53" s="82">
        <v>0.43411499999999997</v>
      </c>
      <c r="K53" s="80">
        <v>2569</v>
      </c>
      <c r="L53" s="80">
        <v>1115</v>
      </c>
      <c r="M53" s="80">
        <v>2011</v>
      </c>
      <c r="N53" s="80">
        <v>4128</v>
      </c>
      <c r="O53" s="84">
        <v>1.61</v>
      </c>
    </row>
    <row r="54" spans="1:15" ht="11.1" customHeight="1" x14ac:dyDescent="0.2">
      <c r="A54" s="15">
        <v>48</v>
      </c>
      <c r="B54" s="82">
        <v>1.449E-3</v>
      </c>
      <c r="C54" s="80">
        <v>98056</v>
      </c>
      <c r="D54" s="83">
        <v>142</v>
      </c>
      <c r="E54" s="80">
        <v>97985</v>
      </c>
      <c r="F54" s="80">
        <v>3601444</v>
      </c>
      <c r="G54" s="84">
        <v>36.729999999999997</v>
      </c>
      <c r="I54" s="15">
        <v>98</v>
      </c>
      <c r="J54" s="82">
        <v>0.47506500000000002</v>
      </c>
      <c r="K54" s="80">
        <v>1454</v>
      </c>
      <c r="L54" s="80">
        <v>691</v>
      </c>
      <c r="M54" s="80">
        <v>1108</v>
      </c>
      <c r="N54" s="80">
        <v>2117</v>
      </c>
      <c r="O54" s="84">
        <v>1.46</v>
      </c>
    </row>
    <row r="55" spans="1:15" ht="11.1" customHeight="1" x14ac:dyDescent="0.2">
      <c r="A55" s="15">
        <v>49</v>
      </c>
      <c r="B55" s="82">
        <v>1.5460000000000001E-3</v>
      </c>
      <c r="C55" s="80">
        <v>97914</v>
      </c>
      <c r="D55" s="83">
        <v>151</v>
      </c>
      <c r="E55" s="80">
        <v>97838</v>
      </c>
      <c r="F55" s="80">
        <v>3503459</v>
      </c>
      <c r="G55" s="84">
        <v>35.78</v>
      </c>
      <c r="I55" s="15">
        <v>99</v>
      </c>
      <c r="J55" s="82">
        <v>0.51720600000000005</v>
      </c>
      <c r="K55" s="80">
        <v>763</v>
      </c>
      <c r="L55" s="80">
        <v>395</v>
      </c>
      <c r="M55" s="80">
        <v>566</v>
      </c>
      <c r="N55" s="80">
        <v>1008</v>
      </c>
      <c r="O55" s="84">
        <v>1.32</v>
      </c>
    </row>
    <row r="56" spans="1:15" ht="11.1" customHeight="1" thickBot="1" x14ac:dyDescent="0.25">
      <c r="A56" s="2"/>
      <c r="B56" s="3"/>
      <c r="C56" s="16"/>
      <c r="D56" s="3"/>
      <c r="E56" s="16"/>
      <c r="F56" s="16"/>
      <c r="G56" s="17"/>
      <c r="I56" s="18">
        <v>100</v>
      </c>
      <c r="J56" s="85">
        <v>0.56019200000000002</v>
      </c>
      <c r="K56" s="88">
        <v>368</v>
      </c>
      <c r="L56" s="86">
        <v>206</v>
      </c>
      <c r="M56" s="88">
        <v>265</v>
      </c>
      <c r="N56" s="88">
        <v>443</v>
      </c>
      <c r="O56" s="87">
        <v>1.2</v>
      </c>
    </row>
    <row r="57" spans="1:15" ht="11.1" customHeight="1" thickTop="1" x14ac:dyDescent="0.2">
      <c r="G57" s="19" t="s">
        <v>14</v>
      </c>
      <c r="I57" s="20"/>
      <c r="O57" s="19"/>
    </row>
    <row r="59" spans="1:15" x14ac:dyDescent="0.2">
      <c r="B59" s="21"/>
      <c r="F59" s="19"/>
      <c r="G59" s="31" t="s">
        <v>40</v>
      </c>
      <c r="H59" s="32" t="str">
        <f>IF(Indice!K5="m",Indice!K7,"")</f>
        <v/>
      </c>
      <c r="N59" s="19"/>
    </row>
    <row r="60" spans="1:15" x14ac:dyDescent="0.2">
      <c r="C60" s="21"/>
      <c r="N60" s="19"/>
    </row>
    <row r="61" spans="1:15" ht="12.75" customHeight="1" x14ac:dyDescent="0.2">
      <c r="B61" s="100" t="s">
        <v>18</v>
      </c>
      <c r="C61" s="101" t="s">
        <v>15</v>
      </c>
      <c r="D61" s="101" t="s">
        <v>16</v>
      </c>
      <c r="E61" s="101" t="s">
        <v>34</v>
      </c>
      <c r="F61" s="101" t="s">
        <v>35</v>
      </c>
      <c r="G61" s="101" t="s">
        <v>36</v>
      </c>
      <c r="H61" s="96" t="s">
        <v>26</v>
      </c>
      <c r="I61" s="90" t="s">
        <v>37</v>
      </c>
      <c r="J61" s="96" t="s">
        <v>27</v>
      </c>
      <c r="N61" s="19"/>
    </row>
    <row r="62" spans="1:15" x14ac:dyDescent="0.2">
      <c r="B62" s="100"/>
      <c r="C62" s="101"/>
      <c r="D62" s="101"/>
      <c r="E62" s="101"/>
      <c r="F62" s="101"/>
      <c r="G62" s="101"/>
      <c r="H62" s="97"/>
      <c r="I62" s="91"/>
      <c r="J62" s="97"/>
      <c r="N62" s="19"/>
    </row>
    <row r="63" spans="1:15" x14ac:dyDescent="0.2">
      <c r="B63" s="100"/>
      <c r="C63" s="101"/>
      <c r="D63" s="101"/>
      <c r="E63" s="101"/>
      <c r="F63" s="101"/>
      <c r="G63" s="101"/>
      <c r="H63" s="97"/>
      <c r="I63" s="91"/>
      <c r="J63" s="97"/>
      <c r="K63" s="22"/>
      <c r="M63" s="22"/>
    </row>
    <row r="64" spans="1:15" ht="15.75" x14ac:dyDescent="0.3">
      <c r="A64" s="28" t="s">
        <v>28</v>
      </c>
      <c r="B64" s="67" t="s">
        <v>17</v>
      </c>
      <c r="C64" s="67" t="s">
        <v>29</v>
      </c>
      <c r="D64" s="67" t="s">
        <v>30</v>
      </c>
      <c r="E64" s="67" t="s">
        <v>31</v>
      </c>
      <c r="F64" s="67" t="s">
        <v>32</v>
      </c>
      <c r="G64" s="67" t="s">
        <v>33</v>
      </c>
      <c r="H64" s="99"/>
      <c r="I64" s="92"/>
      <c r="J64" s="99"/>
      <c r="K64" s="21"/>
      <c r="L64" s="21"/>
    </row>
    <row r="65" spans="1:12" x14ac:dyDescent="0.2">
      <c r="A65" s="29"/>
      <c r="B65" s="21"/>
      <c r="C65" s="21"/>
      <c r="D65" s="30">
        <v>100000</v>
      </c>
      <c r="E65" s="21"/>
      <c r="F65" s="21"/>
      <c r="G65" s="21"/>
      <c r="H65" s="21"/>
      <c r="K65" s="21"/>
      <c r="L65" s="21"/>
    </row>
    <row r="66" spans="1:12" x14ac:dyDescent="0.2">
      <c r="A66" s="25">
        <v>0</v>
      </c>
      <c r="B66" s="23">
        <f t="shared" ref="B66:B115" si="0">D6</f>
        <v>245</v>
      </c>
      <c r="C66" s="23">
        <f>100000-B66</f>
        <v>99755</v>
      </c>
      <c r="D66" s="23">
        <f t="shared" ref="D66:D115" si="1">E6</f>
        <v>99845</v>
      </c>
      <c r="E66" s="21">
        <f t="shared" ref="E66:E129" si="2">D66/100000</f>
        <v>0.99844999999999995</v>
      </c>
      <c r="F66" s="21">
        <f>1-E66</f>
        <v>1.5500000000000513E-3</v>
      </c>
      <c r="G66" s="21">
        <f t="shared" ref="G66:G129" si="3">B66/D65</f>
        <v>2.4499999999999999E-3</v>
      </c>
      <c r="H66">
        <f>A66*B66/B66</f>
        <v>0</v>
      </c>
      <c r="I66" s="21" t="str">
        <f>IF(A66&lt;=$H$59,"-",(VLOOKUP(A66,$A$66:$F$166,6)-VLOOKUP($H$59,$A$66:$F$166,6))/(1-VLOOKUP($H$59,$A$66:$F$166,6)))</f>
        <v>-</v>
      </c>
      <c r="J66">
        <f>SUMPRODUCT(A67:$A$166,B67:$B$166)/SUM(B67:$B$166)-A66</f>
        <v>83.350748067075003</v>
      </c>
    </row>
    <row r="67" spans="1:12" x14ac:dyDescent="0.2">
      <c r="A67" s="25">
        <v>1</v>
      </c>
      <c r="B67" s="23">
        <f t="shared" si="0"/>
        <v>17</v>
      </c>
      <c r="C67" s="23">
        <f t="shared" ref="C67:C130" si="4">100000-B67</f>
        <v>99983</v>
      </c>
      <c r="D67" s="23">
        <f t="shared" si="1"/>
        <v>99746</v>
      </c>
      <c r="E67" s="21">
        <f t="shared" si="2"/>
        <v>0.99746000000000001</v>
      </c>
      <c r="F67" s="21">
        <f t="shared" ref="F67:F130" si="5">1-E67</f>
        <v>2.5399999999999867E-3</v>
      </c>
      <c r="G67" s="21">
        <f t="shared" si="3"/>
        <v>1.7026390905904151E-4</v>
      </c>
      <c r="H67">
        <f>SUMPRODUCT(A$66:A67,B$66:B67)/SUM(B$66:B67)</f>
        <v>6.4885496183206104E-2</v>
      </c>
      <c r="I67" s="21" t="str">
        <f>IF(A67&lt;=$H$59,"-",(VLOOKUP(A67,$A$66:$F$166,6)-VLOOKUP($H$59,$A$66:$F$166,6))/(1-VLOOKUP($H$59,$A$66:$F$166,6)))</f>
        <v>-</v>
      </c>
      <c r="J67">
        <f>SUMPRODUCT(A68:$A$166,B68:$B$166)/SUM(B68:$B$166)-A67</f>
        <v>82.364807729002848</v>
      </c>
    </row>
    <row r="68" spans="1:12" x14ac:dyDescent="0.2">
      <c r="A68" s="25">
        <v>2</v>
      </c>
      <c r="B68" s="23">
        <f t="shared" si="0"/>
        <v>15</v>
      </c>
      <c r="C68" s="23">
        <f t="shared" si="4"/>
        <v>99985</v>
      </c>
      <c r="D68" s="23">
        <f t="shared" si="1"/>
        <v>99730</v>
      </c>
      <c r="E68" s="21">
        <f t="shared" si="2"/>
        <v>0.99729999999999996</v>
      </c>
      <c r="F68" s="21">
        <f t="shared" si="5"/>
        <v>2.7000000000000357E-3</v>
      </c>
      <c r="G68" s="21">
        <f t="shared" si="3"/>
        <v>1.5038197020431898E-4</v>
      </c>
      <c r="H68">
        <f>SUMPRODUCT(A$66:A68,B$66:B68)/SUM(B$66:B68)</f>
        <v>0.16967509025270758</v>
      </c>
      <c r="I68" s="21" t="str">
        <f t="shared" ref="I68:I131" si="6">IF(A68&lt;=$H$59,"-",(VLOOKUP(A68,$A$66:$F$166,6)-VLOOKUP($H$59,$A$66:$F$166,6))/(1-VLOOKUP($H$59,$A$66:$F$166,6)))</f>
        <v>-</v>
      </c>
      <c r="J68">
        <f>SUMPRODUCT(A69:$A$166,B69:$B$166)/SUM(B69:$B$166)-A68</f>
        <v>81.377066634524596</v>
      </c>
    </row>
    <row r="69" spans="1:12" x14ac:dyDescent="0.2">
      <c r="A69" s="25">
        <v>3</v>
      </c>
      <c r="B69" s="23">
        <f t="shared" si="0"/>
        <v>20</v>
      </c>
      <c r="C69" s="23">
        <f t="shared" si="4"/>
        <v>99980</v>
      </c>
      <c r="D69" s="23">
        <f t="shared" si="1"/>
        <v>99712</v>
      </c>
      <c r="E69" s="21">
        <f t="shared" si="2"/>
        <v>0.99712000000000001</v>
      </c>
      <c r="F69" s="21">
        <f t="shared" si="5"/>
        <v>2.8799999999999937E-3</v>
      </c>
      <c r="G69" s="21">
        <f t="shared" si="3"/>
        <v>2.0054146194725759E-4</v>
      </c>
      <c r="H69">
        <f>SUMPRODUCT(A$66:A69,B$66:B69)/SUM(B$66:B69)</f>
        <v>0.36026936026936029</v>
      </c>
      <c r="I69" s="21" t="str">
        <f t="shared" si="6"/>
        <v>-</v>
      </c>
      <c r="J69">
        <f>SUMPRODUCT(A70:$A$166,B70:$B$166)/SUM(B70:$B$166)-A69</f>
        <v>80.393216660973692</v>
      </c>
    </row>
    <row r="70" spans="1:12" x14ac:dyDescent="0.2">
      <c r="A70" s="25">
        <v>4</v>
      </c>
      <c r="B70" s="23">
        <f t="shared" si="0"/>
        <v>9</v>
      </c>
      <c r="C70" s="23">
        <f t="shared" si="4"/>
        <v>99991</v>
      </c>
      <c r="D70" s="23">
        <f t="shared" si="1"/>
        <v>99698</v>
      </c>
      <c r="E70" s="21">
        <f t="shared" si="2"/>
        <v>0.99697999999999998</v>
      </c>
      <c r="F70" s="21">
        <f t="shared" si="5"/>
        <v>3.0200000000000227E-3</v>
      </c>
      <c r="G70" s="21">
        <f t="shared" si="3"/>
        <v>9.02599486521181E-5</v>
      </c>
      <c r="H70">
        <f>SUMPRODUCT(A$66:A70,B$66:B70)/SUM(B$66:B70)</f>
        <v>0.4673202614379085</v>
      </c>
      <c r="I70" s="21" t="str">
        <f t="shared" si="6"/>
        <v>-</v>
      </c>
      <c r="J70">
        <f>SUMPRODUCT(A71:$A$166,B71:$B$166)/SUM(B71:$B$166)-A70</f>
        <v>79.400395864521897</v>
      </c>
    </row>
    <row r="71" spans="1:12" x14ac:dyDescent="0.2">
      <c r="A71" s="25">
        <v>5</v>
      </c>
      <c r="B71" s="23">
        <f t="shared" si="0"/>
        <v>10</v>
      </c>
      <c r="C71" s="23">
        <f t="shared" si="4"/>
        <v>99990</v>
      </c>
      <c r="D71" s="23">
        <f t="shared" si="1"/>
        <v>99688</v>
      </c>
      <c r="E71" s="21">
        <f t="shared" si="2"/>
        <v>0.99687999999999999</v>
      </c>
      <c r="F71" s="21">
        <f t="shared" si="5"/>
        <v>3.1200000000000117E-3</v>
      </c>
      <c r="G71" s="21">
        <f t="shared" si="3"/>
        <v>1.0030291480270417E-4</v>
      </c>
      <c r="H71">
        <f>SUMPRODUCT(A$66:A71,B$66:B71)/SUM(B$66:B71)</f>
        <v>0.61075949367088611</v>
      </c>
      <c r="I71" s="21" t="str">
        <f t="shared" si="6"/>
        <v>-</v>
      </c>
      <c r="J71">
        <f>SUMPRODUCT(A72:$A$166,B72:$B$166)/SUM(B72:$B$166)-A71</f>
        <v>78.4082737969634</v>
      </c>
    </row>
    <row r="72" spans="1:12" x14ac:dyDescent="0.2">
      <c r="A72" s="25">
        <v>6</v>
      </c>
      <c r="B72" s="23">
        <f t="shared" si="0"/>
        <v>9</v>
      </c>
      <c r="C72" s="23">
        <f t="shared" si="4"/>
        <v>99991</v>
      </c>
      <c r="D72" s="23">
        <f t="shared" si="1"/>
        <v>99678</v>
      </c>
      <c r="E72" s="21">
        <f t="shared" si="2"/>
        <v>0.99678</v>
      </c>
      <c r="F72" s="21">
        <f t="shared" si="5"/>
        <v>3.2200000000000006E-3</v>
      </c>
      <c r="G72" s="21">
        <f t="shared" si="3"/>
        <v>9.0281678837974479E-5</v>
      </c>
      <c r="H72">
        <f>SUMPRODUCT(A$66:A72,B$66:B72)/SUM(B$66:B72)</f>
        <v>0.76</v>
      </c>
      <c r="I72" s="21" t="str">
        <f t="shared" si="6"/>
        <v>-</v>
      </c>
      <c r="J72">
        <f>SUMPRODUCT(A73:$A$166,B73:$B$166)/SUM(B73:$B$166)-A72</f>
        <v>77.415274846749071</v>
      </c>
    </row>
    <row r="73" spans="1:12" x14ac:dyDescent="0.2">
      <c r="A73" s="25">
        <v>7</v>
      </c>
      <c r="B73" s="23">
        <f t="shared" si="0"/>
        <v>16</v>
      </c>
      <c r="C73" s="23">
        <f t="shared" si="4"/>
        <v>99984</v>
      </c>
      <c r="D73" s="23">
        <f t="shared" si="1"/>
        <v>99665</v>
      </c>
      <c r="E73" s="21">
        <f t="shared" si="2"/>
        <v>0.99665000000000004</v>
      </c>
      <c r="F73" s="21">
        <f t="shared" si="5"/>
        <v>3.3499999999999641E-3</v>
      </c>
      <c r="G73" s="21">
        <f t="shared" si="3"/>
        <v>1.6051686430305583E-4</v>
      </c>
      <c r="H73">
        <f>SUMPRODUCT(A$66:A73,B$66:B73)/SUM(B$66:B73)</f>
        <v>1.0527859237536656</v>
      </c>
      <c r="I73" s="21" t="str">
        <f t="shared" si="6"/>
        <v>-</v>
      </c>
      <c r="J73">
        <f>SUMPRODUCT(A74:$A$166,B74:$B$166)/SUM(B74:$B$166)-A73</f>
        <v>76.427563471164092</v>
      </c>
    </row>
    <row r="74" spans="1:12" x14ac:dyDescent="0.2">
      <c r="A74" s="25">
        <v>8</v>
      </c>
      <c r="B74" s="23">
        <f t="shared" si="0"/>
        <v>9</v>
      </c>
      <c r="C74" s="23">
        <f t="shared" si="4"/>
        <v>99991</v>
      </c>
      <c r="D74" s="23">
        <f t="shared" si="1"/>
        <v>99653</v>
      </c>
      <c r="E74" s="21">
        <f t="shared" si="2"/>
        <v>0.99653000000000003</v>
      </c>
      <c r="F74" s="21">
        <f t="shared" si="5"/>
        <v>3.4699999999999731E-3</v>
      </c>
      <c r="G74" s="21">
        <f t="shared" si="3"/>
        <v>9.0302513419956862E-5</v>
      </c>
      <c r="H74">
        <f>SUMPRODUCT(A$66:A74,B$66:B74)/SUM(B$66:B74)</f>
        <v>1.2314285714285715</v>
      </c>
      <c r="I74" s="21" t="str">
        <f t="shared" si="6"/>
        <v>-</v>
      </c>
      <c r="J74">
        <f>SUMPRODUCT(A75:$A$166,B75:$B$166)/SUM(B75:$B$166)-A74</f>
        <v>75.434387093531683</v>
      </c>
    </row>
    <row r="75" spans="1:12" x14ac:dyDescent="0.2">
      <c r="A75" s="25">
        <v>9</v>
      </c>
      <c r="B75" s="23">
        <f t="shared" si="0"/>
        <v>6</v>
      </c>
      <c r="C75" s="23">
        <f t="shared" si="4"/>
        <v>99994</v>
      </c>
      <c r="D75" s="23">
        <f t="shared" si="1"/>
        <v>99646</v>
      </c>
      <c r="E75" s="21">
        <f t="shared" si="2"/>
        <v>0.99646000000000001</v>
      </c>
      <c r="F75" s="21">
        <f t="shared" si="5"/>
        <v>3.5399999999999876E-3</v>
      </c>
      <c r="G75" s="21">
        <f t="shared" si="3"/>
        <v>6.0208924969644664E-5</v>
      </c>
      <c r="H75">
        <f>SUMPRODUCT(A$66:A75,B$66:B75)/SUM(B$66:B75)</f>
        <v>1.3623595505617978</v>
      </c>
      <c r="I75" s="21" t="str">
        <f t="shared" si="6"/>
        <v>-</v>
      </c>
      <c r="J75">
        <f>SUMPRODUCT(A76:$A$166,B76:$B$166)/SUM(B76:$B$166)-A75</f>
        <v>74.438876546808871</v>
      </c>
    </row>
    <row r="76" spans="1:12" x14ac:dyDescent="0.2">
      <c r="A76" s="25">
        <v>10</v>
      </c>
      <c r="B76" s="23">
        <f t="shared" si="0"/>
        <v>5</v>
      </c>
      <c r="C76" s="23">
        <f t="shared" si="4"/>
        <v>99995</v>
      </c>
      <c r="D76" s="23">
        <f t="shared" si="1"/>
        <v>99641</v>
      </c>
      <c r="E76" s="21">
        <f t="shared" si="2"/>
        <v>0.99641000000000002</v>
      </c>
      <c r="F76" s="21">
        <f t="shared" si="5"/>
        <v>3.5899999999999821E-3</v>
      </c>
      <c r="G76" s="21">
        <f t="shared" si="3"/>
        <v>5.0177628805973142E-5</v>
      </c>
      <c r="H76">
        <f>SUMPRODUCT(A$66:A76,B$66:B76)/SUM(B$66:B76)</f>
        <v>1.4819944598337951</v>
      </c>
      <c r="I76" s="21" t="str">
        <f t="shared" si="6"/>
        <v>-</v>
      </c>
      <c r="J76">
        <f>SUMPRODUCT(A77:$A$166,B77:$B$166)/SUM(B77:$B$166)-A76</f>
        <v>73.44256790719183</v>
      </c>
    </row>
    <row r="77" spans="1:12" x14ac:dyDescent="0.2">
      <c r="A77" s="25">
        <v>11</v>
      </c>
      <c r="B77" s="23">
        <f t="shared" si="0"/>
        <v>7</v>
      </c>
      <c r="C77" s="23">
        <f t="shared" si="4"/>
        <v>99993</v>
      </c>
      <c r="D77" s="23">
        <f t="shared" si="1"/>
        <v>99634</v>
      </c>
      <c r="E77" s="21">
        <f t="shared" si="2"/>
        <v>0.99634</v>
      </c>
      <c r="F77" s="21">
        <f t="shared" si="5"/>
        <v>3.6599999999999966E-3</v>
      </c>
      <c r="G77" s="21">
        <f t="shared" si="3"/>
        <v>7.025220541744864E-5</v>
      </c>
      <c r="H77">
        <f>SUMPRODUCT(A$66:A77,B$66:B77)/SUM(B$66:B77)</f>
        <v>1.6630434782608696</v>
      </c>
      <c r="I77" s="21" t="str">
        <f t="shared" si="6"/>
        <v>-</v>
      </c>
      <c r="J77">
        <f>SUMPRODUCT(A78:$A$166,B78:$B$166)/SUM(B78:$B$166)-A77</f>
        <v>72.447666060100332</v>
      </c>
    </row>
    <row r="78" spans="1:12" x14ac:dyDescent="0.2">
      <c r="A78" s="25">
        <v>12</v>
      </c>
      <c r="B78" s="23">
        <f t="shared" si="0"/>
        <v>6</v>
      </c>
      <c r="C78" s="23">
        <f t="shared" si="4"/>
        <v>99994</v>
      </c>
      <c r="D78" s="23">
        <f t="shared" si="1"/>
        <v>99628</v>
      </c>
      <c r="E78" s="21">
        <f t="shared" si="2"/>
        <v>0.99628000000000005</v>
      </c>
      <c r="F78" s="21">
        <f t="shared" si="5"/>
        <v>3.7199999999999456E-3</v>
      </c>
      <c r="G78" s="21">
        <f t="shared" si="3"/>
        <v>6.0220406688479838E-5</v>
      </c>
      <c r="H78">
        <f>SUMPRODUCT(A$66:A78,B$66:B78)/SUM(B$66:B78)</f>
        <v>1.8288770053475936</v>
      </c>
      <c r="I78" s="21" t="str">
        <f t="shared" si="6"/>
        <v>-</v>
      </c>
      <c r="J78">
        <f>SUMPRODUCT(A79:$A$166,B79:$B$166)/SUM(B79:$B$166)-A78</f>
        <v>71.45197615145635</v>
      </c>
    </row>
    <row r="79" spans="1:12" x14ac:dyDescent="0.2">
      <c r="A79" s="25">
        <v>13</v>
      </c>
      <c r="B79" s="23">
        <f t="shared" si="0"/>
        <v>12</v>
      </c>
      <c r="C79" s="23">
        <f t="shared" si="4"/>
        <v>99988</v>
      </c>
      <c r="D79" s="23">
        <f t="shared" si="1"/>
        <v>99619</v>
      </c>
      <c r="E79" s="21">
        <f t="shared" si="2"/>
        <v>0.99619000000000002</v>
      </c>
      <c r="F79" s="21">
        <f t="shared" si="5"/>
        <v>3.8099999999999801E-3</v>
      </c>
      <c r="G79" s="21">
        <f t="shared" si="3"/>
        <v>1.2044806680852773E-4</v>
      </c>
      <c r="H79">
        <f>SUMPRODUCT(A$66:A79,B$66:B79)/SUM(B$66:B79)</f>
        <v>2.1761658031088085</v>
      </c>
      <c r="I79" s="21" t="str">
        <f t="shared" si="6"/>
        <v>-</v>
      </c>
      <c r="J79">
        <f>SUMPRODUCT(A80:$A$166,B80:$B$166)/SUM(B80:$B$166)-A79</f>
        <v>70.460477229534732</v>
      </c>
    </row>
    <row r="80" spans="1:12" x14ac:dyDescent="0.2">
      <c r="A80" s="25">
        <v>14</v>
      </c>
      <c r="B80" s="23">
        <f t="shared" si="0"/>
        <v>13</v>
      </c>
      <c r="C80" s="23">
        <f t="shared" si="4"/>
        <v>99987</v>
      </c>
      <c r="D80" s="23">
        <f t="shared" si="1"/>
        <v>99606</v>
      </c>
      <c r="E80" s="21">
        <f t="shared" si="2"/>
        <v>0.99605999999999995</v>
      </c>
      <c r="F80" s="21">
        <f t="shared" si="5"/>
        <v>3.9400000000000546E-3</v>
      </c>
      <c r="G80" s="21">
        <f t="shared" si="3"/>
        <v>1.3049719431032232E-4</v>
      </c>
      <c r="H80">
        <f>SUMPRODUCT(A$66:A80,B$66:B80)/SUM(B$66:B80)</f>
        <v>2.5614035087719298</v>
      </c>
      <c r="I80" s="21" t="str">
        <f t="shared" si="6"/>
        <v>-</v>
      </c>
      <c r="J80">
        <f>SUMPRODUCT(A81:$A$166,B81:$B$166)/SUM(B81:$B$166)-A80</f>
        <v>69.469558308861977</v>
      </c>
    </row>
    <row r="81" spans="1:10" x14ac:dyDescent="0.2">
      <c r="A81" s="25">
        <v>15</v>
      </c>
      <c r="B81" s="23">
        <f t="shared" si="0"/>
        <v>8</v>
      </c>
      <c r="C81" s="23">
        <f t="shared" si="4"/>
        <v>99992</v>
      </c>
      <c r="D81" s="23">
        <f t="shared" si="1"/>
        <v>99595</v>
      </c>
      <c r="E81" s="21">
        <f t="shared" si="2"/>
        <v>0.99595</v>
      </c>
      <c r="F81" s="21">
        <f t="shared" si="5"/>
        <v>4.049999999999998E-3</v>
      </c>
      <c r="G81" s="21">
        <f t="shared" si="3"/>
        <v>8.0316446800393553E-5</v>
      </c>
      <c r="H81">
        <f>SUMPRODUCT(A$66:A81,B$66:B81)/SUM(B$66:B81)</f>
        <v>2.8058968058968059</v>
      </c>
      <c r="I81" s="21" t="str">
        <f t="shared" si="6"/>
        <v>-</v>
      </c>
      <c r="J81">
        <f>SUMPRODUCT(A82:$A$166,B82:$B$166)/SUM(B82:$B$166)-A81</f>
        <v>68.475067385444746</v>
      </c>
    </row>
    <row r="82" spans="1:10" x14ac:dyDescent="0.2">
      <c r="A82" s="25">
        <v>16</v>
      </c>
      <c r="B82" s="23">
        <f t="shared" si="0"/>
        <v>13</v>
      </c>
      <c r="C82" s="23">
        <f t="shared" si="4"/>
        <v>99987</v>
      </c>
      <c r="D82" s="23">
        <f t="shared" si="1"/>
        <v>99585</v>
      </c>
      <c r="E82" s="21">
        <f t="shared" si="2"/>
        <v>0.99585000000000001</v>
      </c>
      <c r="F82" s="21">
        <f t="shared" si="5"/>
        <v>4.149999999999987E-3</v>
      </c>
      <c r="G82" s="21">
        <f t="shared" si="3"/>
        <v>1.3052864099603393E-4</v>
      </c>
      <c r="H82">
        <f>SUMPRODUCT(A$66:A82,B$66:B82)/SUM(B$66:B82)</f>
        <v>3.2142857142857144</v>
      </c>
      <c r="I82" s="21" t="str">
        <f t="shared" si="6"/>
        <v>-</v>
      </c>
      <c r="J82">
        <f>SUMPRODUCT(A83:$A$166,B83:$B$166)/SUM(B83:$B$166)-A82</f>
        <v>67.483890760951567</v>
      </c>
    </row>
    <row r="83" spans="1:10" x14ac:dyDescent="0.2">
      <c r="A83" s="25">
        <v>17</v>
      </c>
      <c r="B83" s="23">
        <f t="shared" si="0"/>
        <v>15</v>
      </c>
      <c r="C83" s="23">
        <f t="shared" si="4"/>
        <v>99985</v>
      </c>
      <c r="D83" s="23">
        <f t="shared" si="1"/>
        <v>99571</v>
      </c>
      <c r="E83" s="21">
        <f t="shared" si="2"/>
        <v>0.99570999999999998</v>
      </c>
      <c r="F83" s="21">
        <f t="shared" si="5"/>
        <v>4.290000000000016E-3</v>
      </c>
      <c r="G83" s="21">
        <f t="shared" si="3"/>
        <v>1.5062509414068384E-4</v>
      </c>
      <c r="H83">
        <f>SUMPRODUCT(A$66:A83,B$66:B83)/SUM(B$66:B83)</f>
        <v>3.6896551724137931</v>
      </c>
      <c r="I83" s="21" t="str">
        <f t="shared" si="6"/>
        <v>-</v>
      </c>
      <c r="J83">
        <f>SUMPRODUCT(A84:$A$166,B84:$B$166)/SUM(B84:$B$166)-A83</f>
        <v>66.493923541247483</v>
      </c>
    </row>
    <row r="84" spans="1:10" x14ac:dyDescent="0.2">
      <c r="A84" s="25">
        <v>18</v>
      </c>
      <c r="B84" s="23">
        <f t="shared" si="0"/>
        <v>26</v>
      </c>
      <c r="C84" s="23">
        <f t="shared" si="4"/>
        <v>99974</v>
      </c>
      <c r="D84" s="23">
        <f t="shared" si="1"/>
        <v>99550</v>
      </c>
      <c r="E84" s="21">
        <f t="shared" si="2"/>
        <v>0.99550000000000005</v>
      </c>
      <c r="F84" s="21">
        <f t="shared" si="5"/>
        <v>4.4999999999999485E-3</v>
      </c>
      <c r="G84" s="21">
        <f t="shared" si="3"/>
        <v>2.6112020568237737E-4</v>
      </c>
      <c r="H84">
        <f>SUMPRODUCT(A$66:A84,B$66:B84)/SUM(B$66:B84)</f>
        <v>4.4967462039045554</v>
      </c>
      <c r="I84" s="21" t="str">
        <f t="shared" si="6"/>
        <v>-</v>
      </c>
      <c r="J84">
        <f>SUMPRODUCT(A85:$A$166,B85:$B$166)/SUM(B85:$B$166)-A84</f>
        <v>65.51105923078471</v>
      </c>
    </row>
    <row r="85" spans="1:10" x14ac:dyDescent="0.2">
      <c r="A85" s="25">
        <v>19</v>
      </c>
      <c r="B85" s="23">
        <f t="shared" si="0"/>
        <v>21</v>
      </c>
      <c r="C85" s="23">
        <f t="shared" si="4"/>
        <v>99979</v>
      </c>
      <c r="D85" s="23">
        <f t="shared" si="1"/>
        <v>99527</v>
      </c>
      <c r="E85" s="21">
        <f t="shared" si="2"/>
        <v>0.99526999999999999</v>
      </c>
      <c r="F85" s="21">
        <f t="shared" si="5"/>
        <v>4.730000000000012E-3</v>
      </c>
      <c r="G85" s="21">
        <f t="shared" si="3"/>
        <v>2.1094927172275239E-4</v>
      </c>
      <c r="H85">
        <f>SUMPRODUCT(A$66:A85,B$66:B85)/SUM(B$66:B85)</f>
        <v>5.1286307053941913</v>
      </c>
      <c r="I85" s="21" t="str">
        <f t="shared" si="6"/>
        <v>-</v>
      </c>
      <c r="J85">
        <f>SUMPRODUCT(A86:$A$166,B86:$B$166)/SUM(B86:$B$166)-A85</f>
        <v>64.524694775195513</v>
      </c>
    </row>
    <row r="86" spans="1:10" x14ac:dyDescent="0.2">
      <c r="A86" s="25">
        <v>20</v>
      </c>
      <c r="B86" s="23">
        <f t="shared" si="0"/>
        <v>23</v>
      </c>
      <c r="C86" s="23">
        <f t="shared" si="4"/>
        <v>99977</v>
      </c>
      <c r="D86" s="23">
        <f t="shared" si="1"/>
        <v>99505</v>
      </c>
      <c r="E86" s="21">
        <f t="shared" si="2"/>
        <v>0.99504999999999999</v>
      </c>
      <c r="F86" s="21">
        <f t="shared" si="5"/>
        <v>4.9500000000000099E-3</v>
      </c>
      <c r="G86" s="21">
        <f t="shared" si="3"/>
        <v>2.3109307022215077E-4</v>
      </c>
      <c r="H86">
        <f>SUMPRODUCT(A$66:A86,B$66:B86)/SUM(B$66:B86)</f>
        <v>5.8059405940594058</v>
      </c>
      <c r="I86" s="21" t="str">
        <f t="shared" si="6"/>
        <v>-</v>
      </c>
      <c r="J86">
        <f>SUMPRODUCT(A87:$A$166,B87:$B$166)/SUM(B87:$B$166)-A86</f>
        <v>63.539404006845871</v>
      </c>
    </row>
    <row r="87" spans="1:10" x14ac:dyDescent="0.2">
      <c r="A87" s="25">
        <v>21</v>
      </c>
      <c r="B87" s="23">
        <f t="shared" si="0"/>
        <v>15</v>
      </c>
      <c r="C87" s="23">
        <f t="shared" si="4"/>
        <v>99985</v>
      </c>
      <c r="D87" s="23">
        <f t="shared" si="1"/>
        <v>99486</v>
      </c>
      <c r="E87" s="21">
        <f t="shared" si="2"/>
        <v>0.99485999999999997</v>
      </c>
      <c r="F87" s="21">
        <f t="shared" si="5"/>
        <v>5.1400000000000334E-3</v>
      </c>
      <c r="G87" s="21">
        <f t="shared" si="3"/>
        <v>1.5074619365861011E-4</v>
      </c>
      <c r="H87">
        <f>SUMPRODUCT(A$66:A87,B$66:B87)/SUM(B$66:B87)</f>
        <v>6.2442307692307688</v>
      </c>
      <c r="I87" s="21" t="str">
        <f t="shared" si="6"/>
        <v>-</v>
      </c>
      <c r="J87">
        <f>SUMPRODUCT(A88:$A$166,B88:$B$166)/SUM(B88:$B$166)-A87</f>
        <v>62.548849619896288</v>
      </c>
    </row>
    <row r="88" spans="1:10" x14ac:dyDescent="0.2">
      <c r="A88" s="25">
        <v>22</v>
      </c>
      <c r="B88" s="23">
        <f t="shared" si="0"/>
        <v>28</v>
      </c>
      <c r="C88" s="23">
        <f t="shared" si="4"/>
        <v>99972</v>
      </c>
      <c r="D88" s="23">
        <f t="shared" si="1"/>
        <v>99465</v>
      </c>
      <c r="E88" s="21">
        <f t="shared" si="2"/>
        <v>0.99465000000000003</v>
      </c>
      <c r="F88" s="21">
        <f t="shared" si="5"/>
        <v>5.3499999999999659E-3</v>
      </c>
      <c r="G88" s="21">
        <f t="shared" si="3"/>
        <v>2.8144663570753672E-4</v>
      </c>
      <c r="H88">
        <f>SUMPRODUCT(A$66:A88,B$66:B88)/SUM(B$66:B88)</f>
        <v>7.0492700729927007</v>
      </c>
      <c r="I88" s="21" t="str">
        <f t="shared" si="6"/>
        <v>-</v>
      </c>
      <c r="J88">
        <f>SUMPRODUCT(A89:$A$166,B89:$B$166)/SUM(B89:$B$166)-A88</f>
        <v>61.566207056311498</v>
      </c>
    </row>
    <row r="89" spans="1:10" x14ac:dyDescent="0.2">
      <c r="A89" s="25">
        <v>23</v>
      </c>
      <c r="B89" s="23">
        <f t="shared" si="0"/>
        <v>19</v>
      </c>
      <c r="C89" s="23">
        <f t="shared" si="4"/>
        <v>99981</v>
      </c>
      <c r="D89" s="23">
        <f t="shared" si="1"/>
        <v>99441</v>
      </c>
      <c r="E89" s="21">
        <f t="shared" si="2"/>
        <v>0.99441000000000002</v>
      </c>
      <c r="F89" s="21">
        <f t="shared" si="5"/>
        <v>5.5899999999999839E-3</v>
      </c>
      <c r="G89" s="21">
        <f t="shared" si="3"/>
        <v>1.9102196752626553E-4</v>
      </c>
      <c r="H89">
        <f>SUMPRODUCT(A$66:A89,B$66:B89)/SUM(B$66:B89)</f>
        <v>7.5837742504409169</v>
      </c>
      <c r="I89" s="21" t="str">
        <f t="shared" si="6"/>
        <v>-</v>
      </c>
      <c r="J89">
        <f>SUMPRODUCT(A90:$A$166,B90:$B$166)/SUM(B90:$B$166)-A89</f>
        <v>60.577799492283518</v>
      </c>
    </row>
    <row r="90" spans="1:10" x14ac:dyDescent="0.2">
      <c r="A90" s="25">
        <v>24</v>
      </c>
      <c r="B90" s="23">
        <f t="shared" si="0"/>
        <v>21</v>
      </c>
      <c r="C90" s="23">
        <f t="shared" si="4"/>
        <v>99979</v>
      </c>
      <c r="D90" s="23">
        <f t="shared" si="1"/>
        <v>99421</v>
      </c>
      <c r="E90" s="21">
        <f t="shared" si="2"/>
        <v>0.99421000000000004</v>
      </c>
      <c r="F90" s="21">
        <f t="shared" si="5"/>
        <v>5.7899999999999618E-3</v>
      </c>
      <c r="G90" s="21">
        <f t="shared" si="3"/>
        <v>2.1118049898935046E-4</v>
      </c>
      <c r="H90">
        <f>SUMPRODUCT(A$66:A90,B$66:B90)/SUM(B$66:B90)</f>
        <v>8.1700680272108848</v>
      </c>
      <c r="I90" s="21" t="str">
        <f t="shared" si="6"/>
        <v>-</v>
      </c>
      <c r="J90">
        <f>SUMPRODUCT(A91:$A$166,B91:$B$166)/SUM(B91:$B$166)-A90</f>
        <v>59.590405755337699</v>
      </c>
    </row>
    <row r="91" spans="1:10" x14ac:dyDescent="0.2">
      <c r="A91" s="25">
        <v>25</v>
      </c>
      <c r="B91" s="23">
        <f t="shared" si="0"/>
        <v>19</v>
      </c>
      <c r="C91" s="23">
        <f t="shared" si="4"/>
        <v>99981</v>
      </c>
      <c r="D91" s="23">
        <f t="shared" si="1"/>
        <v>99401</v>
      </c>
      <c r="E91" s="21">
        <f t="shared" si="2"/>
        <v>0.99400999999999995</v>
      </c>
      <c r="F91" s="21">
        <f t="shared" si="5"/>
        <v>5.9900000000000508E-3</v>
      </c>
      <c r="G91" s="21">
        <f t="shared" si="3"/>
        <v>1.9110650667364038E-4</v>
      </c>
      <c r="H91">
        <f>SUMPRODUCT(A$66:A91,B$66:B91)/SUM(B$66:B91)</f>
        <v>8.6968698517298186</v>
      </c>
      <c r="I91" s="21" t="str">
        <f t="shared" si="6"/>
        <v>-</v>
      </c>
      <c r="J91">
        <f>SUMPRODUCT(A92:$A$166,B92:$B$166)/SUM(B92:$B$166)-A91</f>
        <v>58.601624541460069</v>
      </c>
    </row>
    <row r="92" spans="1:10" x14ac:dyDescent="0.2">
      <c r="A92" s="25">
        <v>26</v>
      </c>
      <c r="B92" s="23">
        <f t="shared" si="0"/>
        <v>24</v>
      </c>
      <c r="C92" s="23">
        <f t="shared" si="4"/>
        <v>99976</v>
      </c>
      <c r="D92" s="23">
        <f t="shared" si="1"/>
        <v>99380</v>
      </c>
      <c r="E92" s="21">
        <f t="shared" si="2"/>
        <v>0.99380000000000002</v>
      </c>
      <c r="F92" s="21">
        <f t="shared" si="5"/>
        <v>6.1999999999999833E-3</v>
      </c>
      <c r="G92" s="21">
        <f t="shared" si="3"/>
        <v>2.4144626311606524E-4</v>
      </c>
      <c r="H92">
        <f>SUMPRODUCT(A$66:A92,B$66:B92)/SUM(B$66:B92)</f>
        <v>9.3549920760697312</v>
      </c>
      <c r="I92" s="21" t="str">
        <f t="shared" si="6"/>
        <v>-</v>
      </c>
      <c r="J92">
        <f>SUMPRODUCT(A93:$A$166,B93:$B$166)/SUM(B93:$B$166)-A92</f>
        <v>57.615559856457395</v>
      </c>
    </row>
    <row r="93" spans="1:10" x14ac:dyDescent="0.2">
      <c r="A93" s="25">
        <v>27</v>
      </c>
      <c r="B93" s="23">
        <f t="shared" si="0"/>
        <v>27</v>
      </c>
      <c r="C93" s="23">
        <f t="shared" si="4"/>
        <v>99973</v>
      </c>
      <c r="D93" s="23">
        <f t="shared" si="1"/>
        <v>99354</v>
      </c>
      <c r="E93" s="21">
        <f t="shared" si="2"/>
        <v>0.99353999999999998</v>
      </c>
      <c r="F93" s="21">
        <f t="shared" si="5"/>
        <v>6.4600000000000213E-3</v>
      </c>
      <c r="G93" s="21">
        <f t="shared" si="3"/>
        <v>2.7168444355001004E-4</v>
      </c>
      <c r="H93">
        <f>SUMPRODUCT(A$66:A93,B$66:B93)/SUM(B$66:B93)</f>
        <v>10.079027355623101</v>
      </c>
      <c r="I93" s="21" t="str">
        <f t="shared" si="6"/>
        <v>-</v>
      </c>
      <c r="J93">
        <f>SUMPRODUCT(A94:$A$166,B94:$B$166)/SUM(B94:$B$166)-A93</f>
        <v>56.630972907024812</v>
      </c>
    </row>
    <row r="94" spans="1:10" x14ac:dyDescent="0.2">
      <c r="A94" s="25">
        <v>28</v>
      </c>
      <c r="B94" s="23">
        <f t="shared" si="0"/>
        <v>15</v>
      </c>
      <c r="C94" s="23">
        <f t="shared" si="4"/>
        <v>99985</v>
      </c>
      <c r="D94" s="23">
        <f t="shared" si="1"/>
        <v>99333</v>
      </c>
      <c r="E94" s="21">
        <f t="shared" si="2"/>
        <v>0.99333000000000005</v>
      </c>
      <c r="F94" s="21">
        <f t="shared" si="5"/>
        <v>6.6699999999999537E-3</v>
      </c>
      <c r="G94" s="21">
        <f t="shared" si="3"/>
        <v>1.5097530044084787E-4</v>
      </c>
      <c r="H94">
        <f>SUMPRODUCT(A$66:A94,B$66:B94)/SUM(B$66:B94)</f>
        <v>10.478454680534918</v>
      </c>
      <c r="I94" s="21" t="str">
        <f t="shared" si="6"/>
        <v>-</v>
      </c>
      <c r="J94">
        <f>SUMPRODUCT(A95:$A$166,B95:$B$166)/SUM(B95:$B$166)-A94</f>
        <v>55.639388072043729</v>
      </c>
    </row>
    <row r="95" spans="1:10" x14ac:dyDescent="0.2">
      <c r="A95" s="25">
        <v>29</v>
      </c>
      <c r="B95" s="23">
        <f t="shared" si="0"/>
        <v>26</v>
      </c>
      <c r="C95" s="23">
        <f t="shared" si="4"/>
        <v>99974</v>
      </c>
      <c r="D95" s="23">
        <f t="shared" si="1"/>
        <v>99312</v>
      </c>
      <c r="E95" s="21">
        <f t="shared" si="2"/>
        <v>0.99312</v>
      </c>
      <c r="F95" s="21">
        <f t="shared" si="5"/>
        <v>6.8799999999999972E-3</v>
      </c>
      <c r="G95" s="21">
        <f t="shared" si="3"/>
        <v>2.6174584478471405E-4</v>
      </c>
      <c r="H95">
        <f>SUMPRODUCT(A$66:A95,B$66:B95)/SUM(B$66:B95)</f>
        <v>11.167381974248928</v>
      </c>
      <c r="I95" s="21" t="str">
        <f t="shared" si="6"/>
        <v>-</v>
      </c>
      <c r="J95">
        <f>SUMPRODUCT(A96:$A$166,B96:$B$166)/SUM(B96:$B$166)-A95</f>
        <v>54.653718124596509</v>
      </c>
    </row>
    <row r="96" spans="1:10" x14ac:dyDescent="0.2">
      <c r="A96" s="25">
        <v>30</v>
      </c>
      <c r="B96" s="23">
        <f t="shared" si="0"/>
        <v>35</v>
      </c>
      <c r="C96" s="23">
        <f t="shared" si="4"/>
        <v>99965</v>
      </c>
      <c r="D96" s="23">
        <f t="shared" si="1"/>
        <v>99282</v>
      </c>
      <c r="E96" s="21">
        <f t="shared" si="2"/>
        <v>0.99282000000000004</v>
      </c>
      <c r="F96" s="21">
        <f t="shared" si="5"/>
        <v>7.1799999999999642E-3</v>
      </c>
      <c r="G96" s="21">
        <f t="shared" si="3"/>
        <v>3.5242468181085869E-4</v>
      </c>
      <c r="H96">
        <f>SUMPRODUCT(A$66:A96,B$66:B96)/SUM(B$66:B96)</f>
        <v>12.065395095367847</v>
      </c>
      <c r="I96" s="21" t="str">
        <f t="shared" si="6"/>
        <v>-</v>
      </c>
      <c r="J96">
        <f>SUMPRODUCT(A97:$A$166,B97:$B$166)/SUM(B97:$B$166)-A96</f>
        <v>53.672667278836741</v>
      </c>
    </row>
    <row r="97" spans="1:10" x14ac:dyDescent="0.2">
      <c r="A97" s="25">
        <v>31</v>
      </c>
      <c r="B97" s="23">
        <f t="shared" si="0"/>
        <v>37</v>
      </c>
      <c r="C97" s="23">
        <f t="shared" si="4"/>
        <v>99963</v>
      </c>
      <c r="D97" s="23">
        <f t="shared" si="1"/>
        <v>99245</v>
      </c>
      <c r="E97" s="21">
        <f t="shared" si="2"/>
        <v>0.99245000000000005</v>
      </c>
      <c r="F97" s="21">
        <f t="shared" si="5"/>
        <v>7.5499999999999456E-3</v>
      </c>
      <c r="G97" s="21">
        <f t="shared" si="3"/>
        <v>3.7267581233254768E-4</v>
      </c>
      <c r="H97">
        <f>SUMPRODUCT(A$66:A97,B$66:B97)/SUM(B$66:B97)</f>
        <v>12.974059662775616</v>
      </c>
      <c r="I97" s="21" t="str">
        <f t="shared" si="6"/>
        <v>-</v>
      </c>
      <c r="J97">
        <f>SUMPRODUCT(A98:$A$166,B98:$B$166)/SUM(B98:$B$166)-A97</f>
        <v>52.692340305257204</v>
      </c>
    </row>
    <row r="98" spans="1:10" x14ac:dyDescent="0.2">
      <c r="A98" s="25">
        <v>32</v>
      </c>
      <c r="B98" s="23">
        <f t="shared" si="0"/>
        <v>39</v>
      </c>
      <c r="C98" s="23">
        <f t="shared" si="4"/>
        <v>99961</v>
      </c>
      <c r="D98" s="23">
        <f t="shared" si="1"/>
        <v>99208</v>
      </c>
      <c r="E98" s="21">
        <f t="shared" si="2"/>
        <v>0.99207999999999996</v>
      </c>
      <c r="F98" s="21">
        <f t="shared" si="5"/>
        <v>7.9200000000000381E-3</v>
      </c>
      <c r="G98" s="21">
        <f t="shared" si="3"/>
        <v>3.9296690009572269E-4</v>
      </c>
      <c r="H98">
        <f>SUMPRODUCT(A$66:A98,B$66:B98)/SUM(B$66:B98)</f>
        <v>13.890123456790123</v>
      </c>
      <c r="I98" s="21" t="str">
        <f t="shared" si="6"/>
        <v>-</v>
      </c>
      <c r="J98">
        <f>SUMPRODUCT(A99:$A$166,B99:$B$166)/SUM(B99:$B$166)-A98</f>
        <v>51.712698813430947</v>
      </c>
    </row>
    <row r="99" spans="1:10" x14ac:dyDescent="0.2">
      <c r="A99" s="25">
        <v>33</v>
      </c>
      <c r="B99" s="23">
        <f t="shared" si="0"/>
        <v>46</v>
      </c>
      <c r="C99" s="23">
        <f t="shared" si="4"/>
        <v>99954</v>
      </c>
      <c r="D99" s="23">
        <f t="shared" si="1"/>
        <v>99165</v>
      </c>
      <c r="E99" s="21">
        <f t="shared" si="2"/>
        <v>0.99165000000000003</v>
      </c>
      <c r="F99" s="21">
        <f t="shared" si="5"/>
        <v>8.3499999999999686E-3</v>
      </c>
      <c r="G99" s="21">
        <f t="shared" si="3"/>
        <v>4.6367228449318605E-4</v>
      </c>
      <c r="H99">
        <f>SUMPRODUCT(A$66:A99,B$66:B99)/SUM(B$66:B99)</f>
        <v>14.917056074766355</v>
      </c>
      <c r="I99" s="21" t="str">
        <f t="shared" si="6"/>
        <v>-</v>
      </c>
      <c r="J99">
        <f>SUMPRODUCT(A100:$A$166,B100:$B$166)/SUM(B100:$B$166)-A99</f>
        <v>50.736267289020901</v>
      </c>
    </row>
    <row r="100" spans="1:10" x14ac:dyDescent="0.2">
      <c r="A100" s="25">
        <v>34</v>
      </c>
      <c r="B100" s="23">
        <f t="shared" si="0"/>
        <v>38</v>
      </c>
      <c r="C100" s="23">
        <f t="shared" si="4"/>
        <v>99962</v>
      </c>
      <c r="D100" s="23">
        <f t="shared" si="1"/>
        <v>99123</v>
      </c>
      <c r="E100" s="21">
        <f t="shared" si="2"/>
        <v>0.99123000000000006</v>
      </c>
      <c r="F100" s="21">
        <f t="shared" si="5"/>
        <v>8.7699999999999445E-3</v>
      </c>
      <c r="G100" s="21">
        <f t="shared" si="3"/>
        <v>3.8319971764231333E-4</v>
      </c>
      <c r="H100">
        <f>SUMPRODUCT(A$66:A100,B$66:B100)/SUM(B$66:B100)</f>
        <v>15.728187919463087</v>
      </c>
      <c r="I100" s="21" t="str">
        <f t="shared" si="6"/>
        <v>-</v>
      </c>
      <c r="J100">
        <f>SUMPRODUCT(A101:$A$166,B101:$B$166)/SUM(B101:$B$166)-A100</f>
        <v>49.755369361538698</v>
      </c>
    </row>
    <row r="101" spans="1:10" x14ac:dyDescent="0.2">
      <c r="A101" s="25">
        <v>35</v>
      </c>
      <c r="B101" s="23">
        <f t="shared" si="0"/>
        <v>38</v>
      </c>
      <c r="C101" s="23">
        <f t="shared" si="4"/>
        <v>99962</v>
      </c>
      <c r="D101" s="23">
        <f t="shared" si="1"/>
        <v>99085</v>
      </c>
      <c r="E101" s="21">
        <f t="shared" si="2"/>
        <v>0.99085000000000001</v>
      </c>
      <c r="F101" s="21">
        <f t="shared" si="5"/>
        <v>9.1499999999999915E-3</v>
      </c>
      <c r="G101" s="21">
        <f t="shared" si="3"/>
        <v>3.8336208548974505E-4</v>
      </c>
      <c r="H101">
        <f>SUMPRODUCT(A$66:A101,B$66:B101)/SUM(B$66:B101)</f>
        <v>16.513948497854077</v>
      </c>
      <c r="I101" s="21" t="str">
        <f t="shared" si="6"/>
        <v>-</v>
      </c>
      <c r="J101">
        <f>SUMPRODUCT(A102:$A$166,B102:$B$166)/SUM(B102:$B$166)-A101</f>
        <v>48.774101897819079</v>
      </c>
    </row>
    <row r="102" spans="1:10" x14ac:dyDescent="0.2">
      <c r="A102" s="25">
        <v>36</v>
      </c>
      <c r="B102" s="23">
        <f t="shared" si="0"/>
        <v>56</v>
      </c>
      <c r="C102" s="23">
        <f t="shared" si="4"/>
        <v>99944</v>
      </c>
      <c r="D102" s="23">
        <f t="shared" si="1"/>
        <v>99038</v>
      </c>
      <c r="E102" s="21">
        <f t="shared" si="2"/>
        <v>0.99038000000000004</v>
      </c>
      <c r="F102" s="21">
        <f t="shared" si="5"/>
        <v>9.6199999999999619E-3</v>
      </c>
      <c r="G102" s="21">
        <f t="shared" si="3"/>
        <v>5.6517131755563408E-4</v>
      </c>
      <c r="H102">
        <f>SUMPRODUCT(A$66:A102,B$66:B102)/SUM(B$66:B102)</f>
        <v>17.618421052631579</v>
      </c>
      <c r="I102" s="21" t="str">
        <f t="shared" si="6"/>
        <v>-</v>
      </c>
      <c r="J102">
        <f>SUMPRODUCT(A103:$A$166,B103:$B$166)/SUM(B103:$B$166)-A102</f>
        <v>47.801167460823294</v>
      </c>
    </row>
    <row r="103" spans="1:10" x14ac:dyDescent="0.2">
      <c r="A103" s="25">
        <v>37</v>
      </c>
      <c r="B103" s="23">
        <f t="shared" si="0"/>
        <v>55</v>
      </c>
      <c r="C103" s="23">
        <f t="shared" si="4"/>
        <v>99945</v>
      </c>
      <c r="D103" s="23">
        <f t="shared" si="1"/>
        <v>98982</v>
      </c>
      <c r="E103" s="21">
        <f t="shared" si="2"/>
        <v>0.98982000000000003</v>
      </c>
      <c r="F103" s="21">
        <f t="shared" si="5"/>
        <v>1.0179999999999967E-2</v>
      </c>
      <c r="G103" s="21">
        <f t="shared" si="3"/>
        <v>5.5534239382863139E-4</v>
      </c>
      <c r="H103">
        <f>SUMPRODUCT(A$66:A103,B$66:B103)/SUM(B$66:B103)</f>
        <v>18.640460210930009</v>
      </c>
      <c r="I103" s="21" t="str">
        <f t="shared" si="6"/>
        <v>-</v>
      </c>
      <c r="J103">
        <f>SUMPRODUCT(A104:$A$166,B104:$B$166)/SUM(B104:$B$166)-A103</f>
        <v>46.827222852052799</v>
      </c>
    </row>
    <row r="104" spans="1:10" x14ac:dyDescent="0.2">
      <c r="A104" s="25">
        <v>38</v>
      </c>
      <c r="B104" s="23">
        <f t="shared" si="0"/>
        <v>56</v>
      </c>
      <c r="C104" s="23">
        <f t="shared" si="4"/>
        <v>99944</v>
      </c>
      <c r="D104" s="23">
        <f t="shared" si="1"/>
        <v>98927</v>
      </c>
      <c r="E104" s="21">
        <f t="shared" si="2"/>
        <v>0.98926999999999998</v>
      </c>
      <c r="F104" s="21">
        <f t="shared" si="5"/>
        <v>1.0730000000000017E-2</v>
      </c>
      <c r="G104" s="21">
        <f t="shared" si="3"/>
        <v>5.6575943100765794E-4</v>
      </c>
      <c r="H104">
        <f>SUMPRODUCT(A$66:A104,B$66:B104)/SUM(B$66:B104)</f>
        <v>19.62693357597816</v>
      </c>
      <c r="I104" s="21" t="str">
        <f t="shared" si="6"/>
        <v>-</v>
      </c>
      <c r="J104">
        <f>SUMPRODUCT(A105:$A$166,B105:$B$166)/SUM(B105:$B$166)-A104</f>
        <v>45.853214632960629</v>
      </c>
    </row>
    <row r="105" spans="1:10" x14ac:dyDescent="0.2">
      <c r="A105" s="25">
        <v>39</v>
      </c>
      <c r="B105" s="23">
        <f t="shared" si="0"/>
        <v>63</v>
      </c>
      <c r="C105" s="23">
        <f t="shared" si="4"/>
        <v>99937</v>
      </c>
      <c r="D105" s="23">
        <f t="shared" si="1"/>
        <v>98867</v>
      </c>
      <c r="E105" s="21">
        <f t="shared" si="2"/>
        <v>0.98867000000000005</v>
      </c>
      <c r="F105" s="21">
        <f t="shared" si="5"/>
        <v>1.1329999999999951E-2</v>
      </c>
      <c r="G105" s="21">
        <f t="shared" si="3"/>
        <v>6.3683322045548737E-4</v>
      </c>
      <c r="H105">
        <f>SUMPRODUCT(A$66:A105,B$66:B105)/SUM(B$66:B105)</f>
        <v>20.677280550774526</v>
      </c>
      <c r="I105" s="21" t="str">
        <f t="shared" si="6"/>
        <v>-</v>
      </c>
      <c r="J105">
        <f>SUMPRODUCT(A106:$A$166,B106:$B$166)/SUM(B106:$B$166)-A105</f>
        <v>44.88185217840747</v>
      </c>
    </row>
    <row r="106" spans="1:10" x14ac:dyDescent="0.2">
      <c r="A106" s="25">
        <v>40</v>
      </c>
      <c r="B106" s="23">
        <f t="shared" si="0"/>
        <v>73</v>
      </c>
      <c r="C106" s="23">
        <f t="shared" si="4"/>
        <v>99927</v>
      </c>
      <c r="D106" s="23">
        <f t="shared" si="1"/>
        <v>98798</v>
      </c>
      <c r="E106" s="21">
        <f t="shared" si="2"/>
        <v>0.98797999999999997</v>
      </c>
      <c r="F106" s="21">
        <f t="shared" si="5"/>
        <v>1.2020000000000031E-2</v>
      </c>
      <c r="G106" s="21">
        <f t="shared" si="3"/>
        <v>7.3836568319054889E-4</v>
      </c>
      <c r="H106">
        <f>SUMPRODUCT(A$66:A106,B$66:B106)/SUM(B$66:B106)</f>
        <v>21.819433198380565</v>
      </c>
      <c r="I106" s="21" t="str">
        <f t="shared" si="6"/>
        <v>-</v>
      </c>
      <c r="J106">
        <f>SUMPRODUCT(A107:$A$166,B107:$B$166)/SUM(B107:$B$166)-A106</f>
        <v>43.914340770791071</v>
      </c>
    </row>
    <row r="107" spans="1:10" x14ac:dyDescent="0.2">
      <c r="A107" s="25">
        <v>41</v>
      </c>
      <c r="B107" s="23">
        <f t="shared" si="0"/>
        <v>82</v>
      </c>
      <c r="C107" s="23">
        <f t="shared" si="4"/>
        <v>99918</v>
      </c>
      <c r="D107" s="23">
        <f t="shared" si="1"/>
        <v>98720</v>
      </c>
      <c r="E107" s="21">
        <f t="shared" si="2"/>
        <v>0.98719999999999997</v>
      </c>
      <c r="F107" s="21">
        <f t="shared" si="5"/>
        <v>1.2800000000000034E-2</v>
      </c>
      <c r="G107" s="21">
        <f t="shared" si="3"/>
        <v>8.2997631531002653E-4</v>
      </c>
      <c r="H107">
        <f>SUMPRODUCT(A$66:A107,B$66:B107)/SUM(B$66:B107)</f>
        <v>23.013667425968109</v>
      </c>
      <c r="I107" s="21" t="str">
        <f t="shared" si="6"/>
        <v>-</v>
      </c>
      <c r="J107">
        <f>SUMPRODUCT(A108:$A$166,B108:$B$166)/SUM(B108:$B$166)-A107</f>
        <v>42.950059887533243</v>
      </c>
    </row>
    <row r="108" spans="1:10" x14ac:dyDescent="0.2">
      <c r="A108" s="25">
        <v>42</v>
      </c>
      <c r="B108" s="23">
        <f t="shared" si="0"/>
        <v>81</v>
      </c>
      <c r="C108" s="23">
        <f t="shared" si="4"/>
        <v>99919</v>
      </c>
      <c r="D108" s="23">
        <f t="shared" si="1"/>
        <v>98639</v>
      </c>
      <c r="E108" s="21">
        <f t="shared" si="2"/>
        <v>0.98638999999999999</v>
      </c>
      <c r="F108" s="21">
        <f t="shared" si="5"/>
        <v>1.3610000000000011E-2</v>
      </c>
      <c r="G108" s="21">
        <f t="shared" si="3"/>
        <v>8.2050243111831441E-4</v>
      </c>
      <c r="H108">
        <f>SUMPRODUCT(A$66:A108,B$66:B108)/SUM(B$66:B108)</f>
        <v>24.113733905579398</v>
      </c>
      <c r="I108" s="21" t="str">
        <f t="shared" si="6"/>
        <v>-</v>
      </c>
      <c r="J108">
        <f>SUMPRODUCT(A109:$A$166,B109:$B$166)/SUM(B109:$B$166)-A108</f>
        <v>41.984578969289998</v>
      </c>
    </row>
    <row r="109" spans="1:10" x14ac:dyDescent="0.2">
      <c r="A109" s="25">
        <v>43</v>
      </c>
      <c r="B109" s="23">
        <f t="shared" si="0"/>
        <v>88</v>
      </c>
      <c r="C109" s="23">
        <f t="shared" si="4"/>
        <v>99912</v>
      </c>
      <c r="D109" s="23">
        <f t="shared" si="1"/>
        <v>98554</v>
      </c>
      <c r="E109" s="21">
        <f t="shared" si="2"/>
        <v>0.98553999999999997</v>
      </c>
      <c r="F109" s="21">
        <f t="shared" si="5"/>
        <v>1.4460000000000028E-2</v>
      </c>
      <c r="G109" s="21">
        <f t="shared" si="3"/>
        <v>8.9214205334603957E-4</v>
      </c>
      <c r="H109">
        <f>SUMPRODUCT(A$66:A109,B$66:B109)/SUM(B$66:B109)</f>
        <v>25.232166890982505</v>
      </c>
      <c r="I109" s="21" t="str">
        <f t="shared" si="6"/>
        <v>-</v>
      </c>
      <c r="J109">
        <f>SUMPRODUCT(A110:$A$166,B110:$B$166)/SUM(B110:$B$166)-A109</f>
        <v>41.021250851559245</v>
      </c>
    </row>
    <row r="110" spans="1:10" x14ac:dyDescent="0.2">
      <c r="A110" s="25">
        <v>44</v>
      </c>
      <c r="B110" s="23">
        <f t="shared" si="0"/>
        <v>110</v>
      </c>
      <c r="C110" s="23">
        <f t="shared" si="4"/>
        <v>99890</v>
      </c>
      <c r="D110" s="23">
        <f t="shared" si="1"/>
        <v>98455</v>
      </c>
      <c r="E110" s="21">
        <f t="shared" si="2"/>
        <v>0.98455000000000004</v>
      </c>
      <c r="F110" s="21">
        <f t="shared" si="5"/>
        <v>1.5449999999999964E-2</v>
      </c>
      <c r="G110" s="21">
        <f t="shared" si="3"/>
        <v>1.1161393753678186E-3</v>
      </c>
      <c r="H110">
        <f>SUMPRODUCT(A$66:A110,B$66:B110)/SUM(B$66:B110)</f>
        <v>26.525689223057643</v>
      </c>
      <c r="I110" s="21" t="str">
        <f t="shared" si="6"/>
        <v>-</v>
      </c>
      <c r="J110">
        <f>SUMPRODUCT(A111:$A$166,B111:$B$166)/SUM(B111:$B$166)-A110</f>
        <v>40.066063376052284</v>
      </c>
    </row>
    <row r="111" spans="1:10" x14ac:dyDescent="0.2">
      <c r="A111" s="25">
        <v>45</v>
      </c>
      <c r="B111" s="23">
        <f t="shared" si="0"/>
        <v>110</v>
      </c>
      <c r="C111" s="23">
        <f t="shared" si="4"/>
        <v>99890</v>
      </c>
      <c r="D111" s="23">
        <f t="shared" si="1"/>
        <v>98345</v>
      </c>
      <c r="E111" s="21">
        <f t="shared" si="2"/>
        <v>0.98345000000000005</v>
      </c>
      <c r="F111" s="21">
        <f t="shared" si="5"/>
        <v>1.6549999999999954E-2</v>
      </c>
      <c r="G111" s="21">
        <f t="shared" si="3"/>
        <v>1.1172616931593115E-3</v>
      </c>
      <c r="H111">
        <f>SUMPRODUCT(A$66:A111,B$66:B111)/SUM(B$66:B111)</f>
        <v>27.716881594372801</v>
      </c>
      <c r="I111" s="21" t="str">
        <f t="shared" si="6"/>
        <v>-</v>
      </c>
      <c r="J111">
        <f>SUMPRODUCT(A112:$A$166,B112:$B$166)/SUM(B112:$B$166)-A111</f>
        <v>39.109855394429786</v>
      </c>
    </row>
    <row r="112" spans="1:10" x14ac:dyDescent="0.2">
      <c r="A112" s="25">
        <v>46</v>
      </c>
      <c r="B112" s="23">
        <f t="shared" si="0"/>
        <v>104</v>
      </c>
      <c r="C112" s="23">
        <f t="shared" si="4"/>
        <v>99896</v>
      </c>
      <c r="D112" s="23">
        <f t="shared" si="1"/>
        <v>98238</v>
      </c>
      <c r="E112" s="21">
        <f t="shared" si="2"/>
        <v>0.98238000000000003</v>
      </c>
      <c r="F112" s="21">
        <f t="shared" si="5"/>
        <v>1.7619999999999969E-2</v>
      </c>
      <c r="G112" s="21">
        <f t="shared" si="3"/>
        <v>1.0575016523463319E-3</v>
      </c>
      <c r="H112">
        <f>SUMPRODUCT(A$66:A112,B$66:B112)/SUM(B$66:B112)</f>
        <v>28.767403314917129</v>
      </c>
      <c r="I112" s="21" t="str">
        <f t="shared" si="6"/>
        <v>-</v>
      </c>
      <c r="J112">
        <f>SUMPRODUCT(A113:$A$166,B113:$B$166)/SUM(B113:$B$166)-A112</f>
        <v>38.150288191787809</v>
      </c>
    </row>
    <row r="113" spans="1:10" x14ac:dyDescent="0.2">
      <c r="A113" s="25">
        <v>47</v>
      </c>
      <c r="B113" s="23">
        <f t="shared" si="0"/>
        <v>130</v>
      </c>
      <c r="C113" s="23">
        <f t="shared" si="4"/>
        <v>99870</v>
      </c>
      <c r="D113" s="23">
        <f t="shared" si="1"/>
        <v>98121</v>
      </c>
      <c r="E113" s="21">
        <f t="shared" si="2"/>
        <v>0.98121000000000003</v>
      </c>
      <c r="F113" s="21">
        <f t="shared" si="5"/>
        <v>1.8789999999999973E-2</v>
      </c>
      <c r="G113" s="21">
        <f t="shared" si="3"/>
        <v>1.3233168427696004E-3</v>
      </c>
      <c r="H113">
        <f>SUMPRODUCT(A$66:A113,B$66:B113)/SUM(B$66:B113)</f>
        <v>29.989175257731958</v>
      </c>
      <c r="I113" s="21" t="str">
        <f t="shared" si="6"/>
        <v>-</v>
      </c>
      <c r="J113">
        <f>SUMPRODUCT(A114:$A$166,B114:$B$166)/SUM(B114:$B$166)-A113</f>
        <v>37.199622044026768</v>
      </c>
    </row>
    <row r="114" spans="1:10" x14ac:dyDescent="0.2">
      <c r="A114" s="25">
        <v>48</v>
      </c>
      <c r="B114" s="23">
        <f t="shared" si="0"/>
        <v>142</v>
      </c>
      <c r="C114" s="23">
        <f t="shared" si="4"/>
        <v>99858</v>
      </c>
      <c r="D114" s="23">
        <f t="shared" si="1"/>
        <v>97985</v>
      </c>
      <c r="E114" s="21">
        <f t="shared" si="2"/>
        <v>0.97985</v>
      </c>
      <c r="F114" s="21">
        <f t="shared" si="5"/>
        <v>2.0150000000000001E-2</v>
      </c>
      <c r="G114" s="21">
        <f t="shared" si="3"/>
        <v>1.447192751806443E-3</v>
      </c>
      <c r="H114">
        <f>SUMPRODUCT(A$66:A114,B$66:B114)/SUM(B$66:B114)</f>
        <v>31.217579250720462</v>
      </c>
      <c r="I114" s="21" t="str">
        <f t="shared" si="6"/>
        <v>-</v>
      </c>
      <c r="J114">
        <f>SUMPRODUCT(A115:$A$166,B115:$B$166)/SUM(B115:$B$166)-A114</f>
        <v>36.252207093388435</v>
      </c>
    </row>
    <row r="115" spans="1:10" x14ac:dyDescent="0.2">
      <c r="A115" s="25">
        <v>49</v>
      </c>
      <c r="B115" s="23">
        <f t="shared" si="0"/>
        <v>151</v>
      </c>
      <c r="C115" s="23">
        <f t="shared" si="4"/>
        <v>99849</v>
      </c>
      <c r="D115" s="23">
        <f t="shared" si="1"/>
        <v>97838</v>
      </c>
      <c r="E115" s="21">
        <f t="shared" si="2"/>
        <v>0.97838000000000003</v>
      </c>
      <c r="F115" s="21">
        <f t="shared" si="5"/>
        <v>2.1619999999999973E-2</v>
      </c>
      <c r="G115" s="21">
        <f t="shared" si="3"/>
        <v>1.5410522018676329E-3</v>
      </c>
      <c r="H115">
        <f>SUMPRODUCT(A$66:A115,B$66:B115)/SUM(B$66:B115)</f>
        <v>32.420062695924763</v>
      </c>
      <c r="I115" s="21" t="str">
        <f t="shared" si="6"/>
        <v>-</v>
      </c>
      <c r="J115">
        <f>SUMPRODUCT(A116:$A$166,B116:$B$166)/SUM(B116:$B$166)-A115</f>
        <v>35.306745763406482</v>
      </c>
    </row>
    <row r="116" spans="1:10" x14ac:dyDescent="0.2">
      <c r="A116" s="24">
        <v>50</v>
      </c>
      <c r="B116" s="23">
        <f t="shared" ref="B116:B166" si="7">L6</f>
        <v>164</v>
      </c>
      <c r="C116" s="23">
        <f t="shared" si="4"/>
        <v>99836</v>
      </c>
      <c r="D116" s="23">
        <f t="shared" ref="D116:D166" si="8">K6</f>
        <v>97763</v>
      </c>
      <c r="E116" s="21">
        <f t="shared" si="2"/>
        <v>0.97763</v>
      </c>
      <c r="F116" s="21">
        <f t="shared" si="5"/>
        <v>2.2370000000000001E-2</v>
      </c>
      <c r="G116" s="21">
        <f t="shared" si="3"/>
        <v>1.6762403156237863E-3</v>
      </c>
      <c r="H116">
        <f>SUMPRODUCT(A$66:A116,B$66:B116)/SUM(B$66:B116)</f>
        <v>33.622861910721738</v>
      </c>
      <c r="I116" s="21" t="str">
        <f t="shared" si="6"/>
        <v>-</v>
      </c>
      <c r="J116">
        <f>SUMPRODUCT(A117:$A$166,B117:$B$166)/SUM(B117:$B$166)-A116</f>
        <v>34.364488187360166</v>
      </c>
    </row>
    <row r="117" spans="1:10" x14ac:dyDescent="0.2">
      <c r="A117" s="25">
        <v>51</v>
      </c>
      <c r="B117" s="23">
        <f t="shared" si="7"/>
        <v>190</v>
      </c>
      <c r="C117" s="23">
        <f t="shared" si="4"/>
        <v>99810</v>
      </c>
      <c r="D117" s="23">
        <f t="shared" si="8"/>
        <v>97599</v>
      </c>
      <c r="E117" s="21">
        <f t="shared" si="2"/>
        <v>0.97599000000000002</v>
      </c>
      <c r="F117" s="21">
        <f t="shared" si="5"/>
        <v>2.4009999999999976E-2</v>
      </c>
      <c r="G117" s="21">
        <f t="shared" si="3"/>
        <v>1.9434755480089605E-3</v>
      </c>
      <c r="H117">
        <f>SUMPRODUCT(A$66:A117,B$66:B117)/SUM(B$66:B117)</f>
        <v>34.899110939311946</v>
      </c>
      <c r="I117" s="21" t="str">
        <f t="shared" si="6"/>
        <v>-</v>
      </c>
      <c r="J117">
        <f>SUMPRODUCT(A118:$A$166,B118:$B$166)/SUM(B118:$B$166)-A117</f>
        <v>33.429674646265212</v>
      </c>
    </row>
    <row r="118" spans="1:10" x14ac:dyDescent="0.2">
      <c r="A118" s="25">
        <v>52</v>
      </c>
      <c r="B118" s="23">
        <f t="shared" si="7"/>
        <v>196</v>
      </c>
      <c r="C118" s="23">
        <f t="shared" si="4"/>
        <v>99804</v>
      </c>
      <c r="D118" s="23">
        <f t="shared" si="8"/>
        <v>97409</v>
      </c>
      <c r="E118" s="21">
        <f t="shared" si="2"/>
        <v>0.97409000000000001</v>
      </c>
      <c r="F118" s="21">
        <f t="shared" si="5"/>
        <v>2.5909999999999989E-2</v>
      </c>
      <c r="G118" s="21">
        <f t="shared" si="3"/>
        <v>2.0082172973083742E-3</v>
      </c>
      <c r="H118">
        <f>SUMPRODUCT(A$66:A118,B$66:B118)/SUM(B$66:B118)</f>
        <v>36.103485447358963</v>
      </c>
      <c r="I118" s="21" t="str">
        <f t="shared" si="6"/>
        <v>-</v>
      </c>
      <c r="J118">
        <f>SUMPRODUCT(A119:$A$166,B119:$B$166)/SUM(B119:$B$166)-A118</f>
        <v>32.495167539051224</v>
      </c>
    </row>
    <row r="119" spans="1:10" x14ac:dyDescent="0.2">
      <c r="A119" s="25">
        <v>53</v>
      </c>
      <c r="B119" s="23">
        <f t="shared" si="7"/>
        <v>203</v>
      </c>
      <c r="C119" s="23">
        <f t="shared" si="4"/>
        <v>99797</v>
      </c>
      <c r="D119" s="23">
        <f t="shared" si="8"/>
        <v>97214</v>
      </c>
      <c r="E119" s="21">
        <f t="shared" si="2"/>
        <v>0.97214</v>
      </c>
      <c r="F119" s="21">
        <f t="shared" si="5"/>
        <v>2.7859999999999996E-2</v>
      </c>
      <c r="G119" s="21">
        <f t="shared" si="3"/>
        <v>2.0839963453069018E-3</v>
      </c>
      <c r="H119">
        <f>SUMPRODUCT(A$66:A119,B$66:B119)/SUM(B$66:B119)</f>
        <v>37.252176825184193</v>
      </c>
      <c r="I119" s="21" t="str">
        <f t="shared" si="6"/>
        <v>-</v>
      </c>
      <c r="J119">
        <f>SUMPRODUCT(A120:$A$166,B120:$B$166)/SUM(B120:$B$166)-A119</f>
        <v>31.561182872306375</v>
      </c>
    </row>
    <row r="120" spans="1:10" x14ac:dyDescent="0.2">
      <c r="A120" s="25">
        <v>54</v>
      </c>
      <c r="B120" s="23">
        <f t="shared" si="7"/>
        <v>223</v>
      </c>
      <c r="C120" s="23">
        <f t="shared" si="4"/>
        <v>99777</v>
      </c>
      <c r="D120" s="23">
        <f t="shared" si="8"/>
        <v>97010</v>
      </c>
      <c r="E120" s="21">
        <f t="shared" si="2"/>
        <v>0.97009999999999996</v>
      </c>
      <c r="F120" s="21">
        <f t="shared" si="5"/>
        <v>2.9900000000000038E-2</v>
      </c>
      <c r="G120" s="21">
        <f t="shared" si="3"/>
        <v>2.2939082848149445E-3</v>
      </c>
      <c r="H120">
        <f>SUMPRODUCT(A$66:A120,B$66:B120)/SUM(B$66:B120)</f>
        <v>38.416017450919291</v>
      </c>
      <c r="I120" s="21" t="str">
        <f t="shared" si="6"/>
        <v>-</v>
      </c>
      <c r="J120">
        <f>SUMPRODUCT(A121:$A$166,B121:$B$166)/SUM(B121:$B$166)-A120</f>
        <v>30.631714031420117</v>
      </c>
    </row>
    <row r="121" spans="1:10" x14ac:dyDescent="0.2">
      <c r="A121" s="25">
        <v>55</v>
      </c>
      <c r="B121" s="23">
        <f t="shared" si="7"/>
        <v>234</v>
      </c>
      <c r="C121" s="23">
        <f t="shared" si="4"/>
        <v>99766</v>
      </c>
      <c r="D121" s="23">
        <f t="shared" si="8"/>
        <v>96788</v>
      </c>
      <c r="E121" s="21">
        <f t="shared" si="2"/>
        <v>0.96787999999999996</v>
      </c>
      <c r="F121" s="21">
        <f t="shared" si="5"/>
        <v>3.2120000000000037E-2</v>
      </c>
      <c r="G121" s="21">
        <f t="shared" si="3"/>
        <v>2.4121224616018965E-3</v>
      </c>
      <c r="H121">
        <f>SUMPRODUCT(A$66:A121,B$66:B121)/SUM(B$66:B121)</f>
        <v>39.543130990415335</v>
      </c>
      <c r="I121" s="21" t="str">
        <f t="shared" si="6"/>
        <v>-</v>
      </c>
      <c r="J121">
        <f>SUMPRODUCT(A122:$A$166,B122:$B$166)/SUM(B122:$B$166)-A121</f>
        <v>29.703647605610428</v>
      </c>
    </row>
    <row r="122" spans="1:10" x14ac:dyDescent="0.2">
      <c r="A122" s="25">
        <v>56</v>
      </c>
      <c r="B122" s="23">
        <f t="shared" si="7"/>
        <v>264</v>
      </c>
      <c r="C122" s="23">
        <f t="shared" si="4"/>
        <v>99736</v>
      </c>
      <c r="D122" s="23">
        <f t="shared" si="8"/>
        <v>96554</v>
      </c>
      <c r="E122" s="21">
        <f t="shared" si="2"/>
        <v>0.96553999999999995</v>
      </c>
      <c r="F122" s="21">
        <f t="shared" si="5"/>
        <v>3.4460000000000046E-2</v>
      </c>
      <c r="G122" s="21">
        <f t="shared" si="3"/>
        <v>2.7276108608505186E-3</v>
      </c>
      <c r="H122">
        <f>SUMPRODUCT(A$66:A122,B$66:B122)/SUM(B$66:B122)</f>
        <v>40.715133531157271</v>
      </c>
      <c r="I122" s="21" t="str">
        <f t="shared" si="6"/>
        <v>-</v>
      </c>
      <c r="J122">
        <f>SUMPRODUCT(A123:$A$166,B123:$B$166)/SUM(B123:$B$166)-A122</f>
        <v>28.782477529960047</v>
      </c>
    </row>
    <row r="123" spans="1:10" x14ac:dyDescent="0.2">
      <c r="A123" s="25">
        <v>57</v>
      </c>
      <c r="B123" s="23">
        <f t="shared" si="7"/>
        <v>276</v>
      </c>
      <c r="C123" s="23">
        <f t="shared" si="4"/>
        <v>99724</v>
      </c>
      <c r="D123" s="23">
        <f t="shared" si="8"/>
        <v>96290</v>
      </c>
      <c r="E123" s="21">
        <f t="shared" si="2"/>
        <v>0.96289999999999998</v>
      </c>
      <c r="F123" s="21">
        <f t="shared" si="5"/>
        <v>3.7100000000000022E-2</v>
      </c>
      <c r="G123" s="21">
        <f t="shared" si="3"/>
        <v>2.8585040495474035E-3</v>
      </c>
      <c r="H123">
        <f>SUMPRODUCT(A$66:A123,B$66:B123)/SUM(B$66:B123)</f>
        <v>41.843585237258345</v>
      </c>
      <c r="I123" s="21" t="str">
        <f t="shared" si="6"/>
        <v>-</v>
      </c>
      <c r="J123">
        <f>SUMPRODUCT(A124:$A$166,B124:$B$166)/SUM(B124:$B$166)-A123</f>
        <v>27.862475483036349</v>
      </c>
    </row>
    <row r="124" spans="1:10" x14ac:dyDescent="0.2">
      <c r="A124" s="25">
        <v>58</v>
      </c>
      <c r="B124" s="23">
        <f t="shared" si="7"/>
        <v>314</v>
      </c>
      <c r="C124" s="23">
        <f t="shared" si="4"/>
        <v>99686</v>
      </c>
      <c r="D124" s="23">
        <f t="shared" si="8"/>
        <v>96014</v>
      </c>
      <c r="E124" s="21">
        <f t="shared" si="2"/>
        <v>0.96013999999999999</v>
      </c>
      <c r="F124" s="21">
        <f t="shared" si="5"/>
        <v>3.9860000000000007E-2</v>
      </c>
      <c r="G124" s="21">
        <f t="shared" si="3"/>
        <v>3.2609824488524248E-3</v>
      </c>
      <c r="H124">
        <f>SUMPRODUCT(A$66:A124,B$66:B124)/SUM(B$66:B124)</f>
        <v>43.024202932278335</v>
      </c>
      <c r="I124" s="21" t="str">
        <f t="shared" si="6"/>
        <v>-</v>
      </c>
      <c r="J124">
        <f>SUMPRODUCT(A125:$A$166,B125:$B$166)/SUM(B125:$B$166)-A124</f>
        <v>26.950763047164486</v>
      </c>
    </row>
    <row r="125" spans="1:10" x14ac:dyDescent="0.2">
      <c r="A125" s="25">
        <v>59</v>
      </c>
      <c r="B125" s="23">
        <f t="shared" si="7"/>
        <v>341</v>
      </c>
      <c r="C125" s="23">
        <f t="shared" si="4"/>
        <v>99659</v>
      </c>
      <c r="D125" s="23">
        <f t="shared" si="8"/>
        <v>95699</v>
      </c>
      <c r="E125" s="21">
        <f t="shared" si="2"/>
        <v>0.95699000000000001</v>
      </c>
      <c r="F125" s="21">
        <f t="shared" si="5"/>
        <v>4.3009999999999993E-2</v>
      </c>
      <c r="G125" s="21">
        <f t="shared" si="3"/>
        <v>3.5515653967129793E-3</v>
      </c>
      <c r="H125">
        <f>SUMPRODUCT(A$66:A125,B$66:B125)/SUM(B$66:B125)</f>
        <v>44.198792583009919</v>
      </c>
      <c r="I125" s="21" t="str">
        <f t="shared" si="6"/>
        <v>-</v>
      </c>
      <c r="J125">
        <f>SUMPRODUCT(A126:$A$166,B126:$B$166)/SUM(B126:$B$166)-A125</f>
        <v>26.043719865121801</v>
      </c>
    </row>
    <row r="126" spans="1:10" x14ac:dyDescent="0.2">
      <c r="A126" s="25">
        <v>60</v>
      </c>
      <c r="B126" s="23">
        <f t="shared" si="7"/>
        <v>385</v>
      </c>
      <c r="C126" s="23">
        <f t="shared" si="4"/>
        <v>99615</v>
      </c>
      <c r="D126" s="23">
        <f t="shared" si="8"/>
        <v>95358</v>
      </c>
      <c r="E126" s="21">
        <f t="shared" si="2"/>
        <v>0.95357999999999998</v>
      </c>
      <c r="F126" s="21">
        <f t="shared" si="5"/>
        <v>4.6420000000000017E-2</v>
      </c>
      <c r="G126" s="21">
        <f t="shared" si="3"/>
        <v>4.0230305436838422E-3</v>
      </c>
      <c r="H126">
        <f>SUMPRODUCT(A$66:A126,B$66:B126)/SUM(B$66:B126)</f>
        <v>45.409914393788576</v>
      </c>
      <c r="I126" s="21" t="str">
        <f t="shared" si="6"/>
        <v>-</v>
      </c>
      <c r="J126">
        <f>SUMPRODUCT(A127:$A$166,B127:$B$166)/SUM(B127:$B$166)-A126</f>
        <v>25.145414082605583</v>
      </c>
    </row>
    <row r="127" spans="1:10" x14ac:dyDescent="0.2">
      <c r="A127" s="25">
        <v>61</v>
      </c>
      <c r="B127" s="23">
        <f t="shared" si="7"/>
        <v>406</v>
      </c>
      <c r="C127" s="23">
        <f t="shared" si="4"/>
        <v>99594</v>
      </c>
      <c r="D127" s="23">
        <f t="shared" si="8"/>
        <v>94973</v>
      </c>
      <c r="E127" s="21">
        <f t="shared" si="2"/>
        <v>0.94972999999999996</v>
      </c>
      <c r="F127" s="21">
        <f t="shared" si="5"/>
        <v>5.0270000000000037E-2</v>
      </c>
      <c r="G127" s="21">
        <f t="shared" si="3"/>
        <v>4.2576396317036847E-3</v>
      </c>
      <c r="H127">
        <f>SUMPRODUCT(A$66:A127,B$66:B127)/SUM(B$66:B127)</f>
        <v>46.575796647633084</v>
      </c>
      <c r="I127" s="21" t="str">
        <f t="shared" si="6"/>
        <v>-</v>
      </c>
      <c r="J127">
        <f>SUMPRODUCT(A128:$A$166,B128:$B$166)/SUM(B128:$B$166)-A127</f>
        <v>24.249253225430593</v>
      </c>
    </row>
    <row r="128" spans="1:10" x14ac:dyDescent="0.2">
      <c r="A128" s="25">
        <v>62</v>
      </c>
      <c r="B128" s="23">
        <f t="shared" si="7"/>
        <v>421</v>
      </c>
      <c r="C128" s="23">
        <f t="shared" si="4"/>
        <v>99579</v>
      </c>
      <c r="D128" s="23">
        <f t="shared" si="8"/>
        <v>94567</v>
      </c>
      <c r="E128" s="21">
        <f t="shared" si="2"/>
        <v>0.94567000000000001</v>
      </c>
      <c r="F128" s="21">
        <f t="shared" si="5"/>
        <v>5.4329999999999989E-2</v>
      </c>
      <c r="G128" s="21">
        <f t="shared" si="3"/>
        <v>4.4328388068187799E-3</v>
      </c>
      <c r="H128">
        <f>SUMPRODUCT(A$66:A128,B$66:B128)/SUM(B$66:B128)</f>
        <v>47.685811965811965</v>
      </c>
      <c r="I128" s="21" t="str">
        <f t="shared" si="6"/>
        <v>-</v>
      </c>
      <c r="J128">
        <f>SUMPRODUCT(A129:$A$166,B129:$B$166)/SUM(B129:$B$166)-A128</f>
        <v>23.353396818641272</v>
      </c>
    </row>
    <row r="129" spans="1:10" x14ac:dyDescent="0.2">
      <c r="A129" s="25">
        <v>63</v>
      </c>
      <c r="B129" s="23">
        <f t="shared" si="7"/>
        <v>466</v>
      </c>
      <c r="C129" s="23">
        <f t="shared" si="4"/>
        <v>99534</v>
      </c>
      <c r="D129" s="23">
        <f t="shared" si="8"/>
        <v>94146</v>
      </c>
      <c r="E129" s="21">
        <f t="shared" si="2"/>
        <v>0.94145999999999996</v>
      </c>
      <c r="F129" s="21">
        <f t="shared" si="5"/>
        <v>5.8540000000000036E-2</v>
      </c>
      <c r="G129" s="21">
        <f t="shared" si="3"/>
        <v>4.9277232015396489E-3</v>
      </c>
      <c r="H129">
        <f>SUMPRODUCT(A$66:A129,B$66:B129)/SUM(B$66:B129)</f>
        <v>48.815706143128565</v>
      </c>
      <c r="I129" s="21" t="str">
        <f t="shared" si="6"/>
        <v>-</v>
      </c>
      <c r="J129">
        <f>SUMPRODUCT(A130:$A$166,B130:$B$166)/SUM(B130:$B$166)-A129</f>
        <v>22.464782557555154</v>
      </c>
    </row>
    <row r="130" spans="1:10" x14ac:dyDescent="0.2">
      <c r="A130" s="25">
        <v>64</v>
      </c>
      <c r="B130" s="23">
        <f t="shared" si="7"/>
        <v>504</v>
      </c>
      <c r="C130" s="23">
        <f t="shared" si="4"/>
        <v>99496</v>
      </c>
      <c r="D130" s="23">
        <f t="shared" si="8"/>
        <v>93680</v>
      </c>
      <c r="E130" s="21">
        <f t="shared" ref="E130:E161" si="9">D130/100000</f>
        <v>0.93679999999999997</v>
      </c>
      <c r="F130" s="21">
        <f t="shared" si="5"/>
        <v>6.3200000000000034E-2</v>
      </c>
      <c r="G130" s="21">
        <f t="shared" ref="G130:G166" si="10">B130/D129</f>
        <v>5.3533872920782611E-3</v>
      </c>
      <c r="H130">
        <f>SUMPRODUCT(A$66:A130,B$66:B130)/SUM(B$66:B130)</f>
        <v>49.93782991202346</v>
      </c>
      <c r="I130" s="21" t="str">
        <f t="shared" si="6"/>
        <v>-</v>
      </c>
      <c r="J130">
        <f>SUMPRODUCT(A131:$A$166,B131:$B$166)/SUM(B131:$B$166)-A130</f>
        <v>21.581089071655114</v>
      </c>
    </row>
    <row r="131" spans="1:10" x14ac:dyDescent="0.2">
      <c r="A131" s="25">
        <v>65</v>
      </c>
      <c r="B131" s="23">
        <f t="shared" si="7"/>
        <v>525</v>
      </c>
      <c r="C131" s="23">
        <f t="shared" ref="C131:C166" si="11">100000-B131</f>
        <v>99475</v>
      </c>
      <c r="D131" s="23">
        <f t="shared" si="8"/>
        <v>93176</v>
      </c>
      <c r="E131" s="21">
        <f t="shared" si="9"/>
        <v>0.93176000000000003</v>
      </c>
      <c r="F131" s="21">
        <f t="shared" ref="F131:F166" si="12">1-E131</f>
        <v>6.8239999999999967E-2</v>
      </c>
      <c r="G131" s="21">
        <f t="shared" si="10"/>
        <v>5.6041844577284375E-3</v>
      </c>
      <c r="H131">
        <f>SUMPRODUCT(A$66:A131,B$66:B131)/SUM(B$66:B131)</f>
        <v>51.014431586113005</v>
      </c>
      <c r="I131" s="21" t="str">
        <f t="shared" si="6"/>
        <v>-</v>
      </c>
      <c r="J131">
        <f>SUMPRODUCT(A132:$A$166,B132:$B$166)/SUM(B132:$B$166)-A131</f>
        <v>20.697913287923015</v>
      </c>
    </row>
    <row r="132" spans="1:10" x14ac:dyDescent="0.2">
      <c r="A132" s="25">
        <v>66</v>
      </c>
      <c r="B132" s="23">
        <f t="shared" si="7"/>
        <v>594</v>
      </c>
      <c r="C132" s="23">
        <f t="shared" si="11"/>
        <v>99406</v>
      </c>
      <c r="D132" s="23">
        <f t="shared" si="8"/>
        <v>92651</v>
      </c>
      <c r="E132" s="21">
        <f t="shared" si="9"/>
        <v>0.92650999999999994</v>
      </c>
      <c r="F132" s="21">
        <f t="shared" si="12"/>
        <v>7.3490000000000055E-2</v>
      </c>
      <c r="G132" s="21">
        <f t="shared" si="10"/>
        <v>6.3750321971323088E-3</v>
      </c>
      <c r="H132">
        <f>SUMPRODUCT(A$66:A132,B$66:B132)/SUM(B$66:B132)</f>
        <v>52.135659402947475</v>
      </c>
      <c r="I132" s="21" t="str">
        <f t="shared" ref="I132:I166" si="13">IF(A132&lt;=$H$59,"-",(VLOOKUP(A132,$A$66:$F$166,6)-VLOOKUP($H$59,$A$66:$F$166,6))/(1-VLOOKUP($H$59,$A$66:$F$166,6)))</f>
        <v>-</v>
      </c>
      <c r="J132">
        <f>SUMPRODUCT(A133:$A$166,B133:$B$166)/SUM(B133:$B$166)-A132</f>
        <v>19.825237224688777</v>
      </c>
    </row>
    <row r="133" spans="1:10" x14ac:dyDescent="0.2">
      <c r="A133" s="25">
        <v>67</v>
      </c>
      <c r="B133" s="23">
        <f t="shared" si="7"/>
        <v>633</v>
      </c>
      <c r="C133" s="23">
        <f t="shared" si="11"/>
        <v>99367</v>
      </c>
      <c r="D133" s="23">
        <f t="shared" si="8"/>
        <v>92057</v>
      </c>
      <c r="E133" s="21">
        <f t="shared" si="9"/>
        <v>0.92057</v>
      </c>
      <c r="F133" s="21">
        <f t="shared" si="12"/>
        <v>7.9430000000000001E-2</v>
      </c>
      <c r="G133" s="21">
        <f t="shared" si="10"/>
        <v>6.8320903174277662E-3</v>
      </c>
      <c r="H133">
        <f>SUMPRODUCT(A$66:A133,B$66:B133)/SUM(B$66:B133)</f>
        <v>53.233317778814744</v>
      </c>
      <c r="I133" s="21" t="str">
        <f t="shared" si="13"/>
        <v>-</v>
      </c>
      <c r="J133">
        <f>SUMPRODUCT(A134:$A$166,B134:$B$166)/SUM(B134:$B$166)-A133</f>
        <v>18.955809035425091</v>
      </c>
    </row>
    <row r="134" spans="1:10" x14ac:dyDescent="0.2">
      <c r="A134" s="25">
        <v>68</v>
      </c>
      <c r="B134" s="23">
        <f t="shared" si="7"/>
        <v>690</v>
      </c>
      <c r="C134" s="23">
        <f t="shared" si="11"/>
        <v>99310</v>
      </c>
      <c r="D134" s="23">
        <f t="shared" si="8"/>
        <v>91424</v>
      </c>
      <c r="E134" s="21">
        <f t="shared" si="9"/>
        <v>0.91424000000000005</v>
      </c>
      <c r="F134" s="21">
        <f t="shared" si="12"/>
        <v>8.5759999999999947E-2</v>
      </c>
      <c r="G134" s="21">
        <f t="shared" si="10"/>
        <v>7.495356138044907E-3</v>
      </c>
      <c r="H134">
        <f>SUMPRODUCT(A$66:A134,B$66:B134)/SUM(B$66:B134)</f>
        <v>54.333405312027637</v>
      </c>
      <c r="I134" s="21" t="str">
        <f t="shared" si="13"/>
        <v>-</v>
      </c>
      <c r="J134">
        <f>SUMPRODUCT(A135:$A$166,B135:$B$166)/SUM(B135:$B$166)-A134</f>
        <v>18.09259933975909</v>
      </c>
    </row>
    <row r="135" spans="1:10" x14ac:dyDescent="0.2">
      <c r="A135" s="25">
        <v>69</v>
      </c>
      <c r="B135" s="23">
        <f t="shared" si="7"/>
        <v>767</v>
      </c>
      <c r="C135" s="23">
        <f t="shared" si="11"/>
        <v>99233</v>
      </c>
      <c r="D135" s="23">
        <f t="shared" si="8"/>
        <v>90735</v>
      </c>
      <c r="E135" s="21">
        <f t="shared" si="9"/>
        <v>0.90734999999999999</v>
      </c>
      <c r="F135" s="21">
        <f t="shared" si="12"/>
        <v>9.265000000000001E-2</v>
      </c>
      <c r="G135" s="21">
        <f t="shared" si="10"/>
        <v>8.3894819740987052E-3</v>
      </c>
      <c r="H135">
        <f>SUMPRODUCT(A$66:A135,B$66:B135)/SUM(B$66:B135)</f>
        <v>55.45508026722505</v>
      </c>
      <c r="I135" s="21" t="str">
        <f t="shared" si="13"/>
        <v>-</v>
      </c>
      <c r="J135">
        <f>SUMPRODUCT(A136:$A$166,B136:$B$166)/SUM(B136:$B$166)-A135</f>
        <v>17.238580941139787</v>
      </c>
    </row>
    <row r="136" spans="1:10" x14ac:dyDescent="0.2">
      <c r="A136" s="25">
        <v>70</v>
      </c>
      <c r="B136" s="23">
        <f t="shared" si="7"/>
        <v>849</v>
      </c>
      <c r="C136" s="23">
        <f t="shared" si="11"/>
        <v>99151</v>
      </c>
      <c r="D136" s="23">
        <f t="shared" si="8"/>
        <v>89967</v>
      </c>
      <c r="E136" s="21">
        <f t="shared" si="9"/>
        <v>0.89966999999999997</v>
      </c>
      <c r="F136" s="21">
        <f t="shared" si="12"/>
        <v>0.10033000000000003</v>
      </c>
      <c r="G136" s="21">
        <f t="shared" si="10"/>
        <v>9.3569184989254414E-3</v>
      </c>
      <c r="H136">
        <f>SUMPRODUCT(A$66:A136,B$66:B136)/SUM(B$66:B136)</f>
        <v>56.590273947416804</v>
      </c>
      <c r="I136" s="21" t="str">
        <f t="shared" si="13"/>
        <v>-</v>
      </c>
      <c r="J136">
        <f>SUMPRODUCT(A137:$A$166,B137:$B$166)/SUM(B137:$B$166)-A136</f>
        <v>16.393560933934367</v>
      </c>
    </row>
    <row r="137" spans="1:10" x14ac:dyDescent="0.2">
      <c r="A137" s="25">
        <v>71</v>
      </c>
      <c r="B137" s="23">
        <f t="shared" si="7"/>
        <v>846</v>
      </c>
      <c r="C137" s="23">
        <f t="shared" si="11"/>
        <v>99154</v>
      </c>
      <c r="D137" s="23">
        <f t="shared" si="8"/>
        <v>89118</v>
      </c>
      <c r="E137" s="21">
        <f t="shared" si="9"/>
        <v>0.89117999999999997</v>
      </c>
      <c r="F137" s="21">
        <f t="shared" si="12"/>
        <v>0.10882000000000003</v>
      </c>
      <c r="G137" s="21">
        <f t="shared" si="10"/>
        <v>9.4034479309079988E-3</v>
      </c>
      <c r="H137">
        <f>SUMPRODUCT(A$66:A137,B$66:B137)/SUM(B$66:B137)</f>
        <v>57.630075059706584</v>
      </c>
      <c r="I137" s="21" t="str">
        <f t="shared" si="13"/>
        <v>-</v>
      </c>
      <c r="J137">
        <f>SUMPRODUCT(A138:$A$166,B138:$B$166)/SUM(B138:$B$166)-A137</f>
        <v>15.541362599448419</v>
      </c>
    </row>
    <row r="138" spans="1:10" x14ac:dyDescent="0.2">
      <c r="A138" s="25">
        <v>72</v>
      </c>
      <c r="B138" s="23">
        <f t="shared" si="7"/>
        <v>957</v>
      </c>
      <c r="C138" s="23">
        <f t="shared" si="11"/>
        <v>99043</v>
      </c>
      <c r="D138" s="23">
        <f t="shared" si="8"/>
        <v>88272</v>
      </c>
      <c r="E138" s="21">
        <f t="shared" si="9"/>
        <v>0.88271999999999995</v>
      </c>
      <c r="F138" s="21">
        <f t="shared" si="12"/>
        <v>0.11728000000000005</v>
      </c>
      <c r="G138" s="21">
        <f t="shared" si="10"/>
        <v>1.0738571332390763E-2</v>
      </c>
      <c r="H138">
        <f>SUMPRODUCT(A$66:A138,B$66:B138)/SUM(B$66:B138)</f>
        <v>58.714533554136111</v>
      </c>
      <c r="I138" s="21" t="str">
        <f t="shared" si="13"/>
        <v>-</v>
      </c>
      <c r="J138">
        <f>SUMPRODUCT(A139:$A$166,B139:$B$166)/SUM(B139:$B$166)-A138</f>
        <v>14.701034949629388</v>
      </c>
    </row>
    <row r="139" spans="1:10" x14ac:dyDescent="0.2">
      <c r="A139" s="25">
        <v>73</v>
      </c>
      <c r="B139" s="23">
        <f t="shared" si="7"/>
        <v>1058</v>
      </c>
      <c r="C139" s="23">
        <f t="shared" si="11"/>
        <v>98942</v>
      </c>
      <c r="D139" s="23">
        <f t="shared" si="8"/>
        <v>87315</v>
      </c>
      <c r="E139" s="21">
        <f t="shared" si="9"/>
        <v>0.87314999999999998</v>
      </c>
      <c r="F139" s="21">
        <f t="shared" si="12"/>
        <v>0.12685000000000002</v>
      </c>
      <c r="G139" s="21">
        <f t="shared" si="10"/>
        <v>1.1985680623527279E-2</v>
      </c>
      <c r="H139">
        <f>SUMPRODUCT(A$66:A139,B$66:B139)/SUM(B$66:B139)</f>
        <v>59.814615328626537</v>
      </c>
      <c r="I139" s="21" t="str">
        <f t="shared" si="13"/>
        <v>-</v>
      </c>
      <c r="J139">
        <f>SUMPRODUCT(A140:$A$166,B140:$B$166)/SUM(B140:$B$166)-A139</f>
        <v>13.869401598215944</v>
      </c>
    </row>
    <row r="140" spans="1:10" x14ac:dyDescent="0.2">
      <c r="A140" s="25">
        <v>74</v>
      </c>
      <c r="B140" s="23">
        <f t="shared" si="7"/>
        <v>1218</v>
      </c>
      <c r="C140" s="23">
        <f t="shared" si="11"/>
        <v>98782</v>
      </c>
      <c r="D140" s="23">
        <f t="shared" si="8"/>
        <v>86257</v>
      </c>
      <c r="E140" s="21">
        <f t="shared" si="9"/>
        <v>0.86256999999999995</v>
      </c>
      <c r="F140" s="21">
        <f t="shared" si="12"/>
        <v>0.13743000000000005</v>
      </c>
      <c r="G140" s="21">
        <f t="shared" si="10"/>
        <v>1.3949493214224361E-2</v>
      </c>
      <c r="H140">
        <f>SUMPRODUCT(A$66:A140,B$66:B140)/SUM(B$66:B140)</f>
        <v>60.969780036103494</v>
      </c>
      <c r="I140" s="21" t="str">
        <f t="shared" si="13"/>
        <v>-</v>
      </c>
      <c r="J140">
        <f>SUMPRODUCT(A141:$A$166,B141:$B$166)/SUM(B141:$B$166)-A140</f>
        <v>13.054077617285984</v>
      </c>
    </row>
    <row r="141" spans="1:10" x14ac:dyDescent="0.2">
      <c r="A141" s="25">
        <v>75</v>
      </c>
      <c r="B141" s="23">
        <f t="shared" si="7"/>
        <v>1400</v>
      </c>
      <c r="C141" s="23">
        <f t="shared" si="11"/>
        <v>98600</v>
      </c>
      <c r="D141" s="23">
        <f t="shared" si="8"/>
        <v>85039</v>
      </c>
      <c r="E141" s="21">
        <f t="shared" si="9"/>
        <v>0.85038999999999998</v>
      </c>
      <c r="F141" s="21">
        <f t="shared" si="12"/>
        <v>0.14961000000000002</v>
      </c>
      <c r="G141" s="21">
        <f t="shared" si="10"/>
        <v>1.6230566794578991E-2</v>
      </c>
      <c r="H141">
        <f>SUMPRODUCT(A$66:A141,B$66:B141)/SUM(B$66:B141)</f>
        <v>62.17063031118176</v>
      </c>
      <c r="I141" s="21" t="str">
        <f t="shared" si="13"/>
        <v>-</v>
      </c>
      <c r="J141">
        <f>SUMPRODUCT(A142:$A$166,B142:$B$166)/SUM(B142:$B$166)-A141</f>
        <v>12.256235175734929</v>
      </c>
    </row>
    <row r="142" spans="1:10" x14ac:dyDescent="0.2">
      <c r="A142" s="25">
        <v>76</v>
      </c>
      <c r="B142" s="23">
        <f t="shared" si="7"/>
        <v>1508</v>
      </c>
      <c r="C142" s="23">
        <f t="shared" si="11"/>
        <v>98492</v>
      </c>
      <c r="D142" s="23">
        <f t="shared" si="8"/>
        <v>83639</v>
      </c>
      <c r="E142" s="21">
        <f t="shared" si="9"/>
        <v>0.83638999999999997</v>
      </c>
      <c r="F142" s="21">
        <f t="shared" si="12"/>
        <v>0.16361000000000003</v>
      </c>
      <c r="G142" s="21">
        <f t="shared" si="10"/>
        <v>1.773304013452651E-2</v>
      </c>
      <c r="H142">
        <f>SUMPRODUCT(A$66:A142,B$66:B142)/SUM(B$66:B142)</f>
        <v>63.337979289112788</v>
      </c>
      <c r="I142" s="21" t="str">
        <f t="shared" si="13"/>
        <v>-</v>
      </c>
      <c r="J142">
        <f>SUMPRODUCT(A143:$A$166,B143:$B$166)/SUM(B143:$B$166)-A142</f>
        <v>11.4633158472612</v>
      </c>
    </row>
    <row r="143" spans="1:10" x14ac:dyDescent="0.2">
      <c r="A143" s="25">
        <v>77</v>
      </c>
      <c r="B143" s="23">
        <f t="shared" si="7"/>
        <v>1747</v>
      </c>
      <c r="C143" s="23">
        <f t="shared" si="11"/>
        <v>98253</v>
      </c>
      <c r="D143" s="23">
        <f t="shared" si="8"/>
        <v>82132</v>
      </c>
      <c r="E143" s="21">
        <f t="shared" si="9"/>
        <v>0.82132000000000005</v>
      </c>
      <c r="F143" s="21">
        <f t="shared" si="12"/>
        <v>0.17867999999999995</v>
      </c>
      <c r="G143" s="21">
        <f t="shared" si="10"/>
        <v>2.0887385071557529E-2</v>
      </c>
      <c r="H143">
        <f>SUMPRODUCT(A$66:A143,B$66:B143)/SUM(B$66:B143)</f>
        <v>64.55496634713441</v>
      </c>
      <c r="I143" s="21" t="str">
        <f t="shared" si="13"/>
        <v>-</v>
      </c>
      <c r="J143">
        <f>SUMPRODUCT(A144:$A$166,B144:$B$166)/SUM(B144:$B$166)-A143</f>
        <v>10.691173354274952</v>
      </c>
    </row>
    <row r="144" spans="1:10" x14ac:dyDescent="0.2">
      <c r="A144" s="25">
        <v>78</v>
      </c>
      <c r="B144" s="23">
        <f t="shared" si="7"/>
        <v>2009</v>
      </c>
      <c r="C144" s="23">
        <f t="shared" si="11"/>
        <v>97991</v>
      </c>
      <c r="D144" s="23">
        <f t="shared" si="8"/>
        <v>80384</v>
      </c>
      <c r="E144" s="21">
        <f t="shared" si="9"/>
        <v>0.80384</v>
      </c>
      <c r="F144" s="21">
        <f t="shared" si="12"/>
        <v>0.19616</v>
      </c>
      <c r="G144" s="21">
        <f t="shared" si="10"/>
        <v>2.4460624360785079E-2</v>
      </c>
      <c r="H144">
        <f>SUMPRODUCT(A$66:A144,B$66:B144)/SUM(B$66:B144)</f>
        <v>65.804264372600713</v>
      </c>
      <c r="I144" s="21" t="str">
        <f t="shared" si="13"/>
        <v>-</v>
      </c>
      <c r="J144">
        <f>SUMPRODUCT(A145:$A$166,B145:$B$166)/SUM(B145:$B$166)-A144</f>
        <v>9.9401002378090908</v>
      </c>
    </row>
    <row r="145" spans="1:10" x14ac:dyDescent="0.2">
      <c r="A145" s="25">
        <v>79</v>
      </c>
      <c r="B145" s="23">
        <f t="shared" si="7"/>
        <v>2299</v>
      </c>
      <c r="C145" s="23">
        <f t="shared" si="11"/>
        <v>97701</v>
      </c>
      <c r="D145" s="23">
        <f t="shared" si="8"/>
        <v>78375</v>
      </c>
      <c r="E145" s="21">
        <f t="shared" si="9"/>
        <v>0.78374999999999995</v>
      </c>
      <c r="F145" s="21">
        <f t="shared" si="12"/>
        <v>0.21625000000000005</v>
      </c>
      <c r="G145" s="21">
        <f t="shared" si="10"/>
        <v>2.8600218949044586E-2</v>
      </c>
      <c r="H145">
        <f>SUMPRODUCT(A$66:A145,B$66:B145)/SUM(B$66:B145)</f>
        <v>67.07253344481606</v>
      </c>
      <c r="I145" s="21" t="str">
        <f t="shared" si="13"/>
        <v>-</v>
      </c>
      <c r="J145">
        <f>SUMPRODUCT(A146:$A$166,B146:$B$166)/SUM(B146:$B$166)-A145</f>
        <v>9.210841072251867</v>
      </c>
    </row>
    <row r="146" spans="1:10" x14ac:dyDescent="0.2">
      <c r="A146" s="25">
        <v>80</v>
      </c>
      <c r="B146" s="23">
        <f t="shared" si="7"/>
        <v>2523</v>
      </c>
      <c r="C146" s="23">
        <f t="shared" si="11"/>
        <v>97477</v>
      </c>
      <c r="D146" s="23">
        <f t="shared" si="8"/>
        <v>76076</v>
      </c>
      <c r="E146" s="21">
        <f t="shared" si="9"/>
        <v>0.76075999999999999</v>
      </c>
      <c r="F146" s="21">
        <f t="shared" si="12"/>
        <v>0.23924000000000001</v>
      </c>
      <c r="G146" s="21">
        <f t="shared" si="10"/>
        <v>3.2191387559808611E-2</v>
      </c>
      <c r="H146">
        <f>SUMPRODUCT(A$66:A146,B$66:B146)/SUM(B$66:B146)</f>
        <v>68.305978898007041</v>
      </c>
      <c r="I146" s="21" t="str">
        <f t="shared" si="13"/>
        <v>-</v>
      </c>
      <c r="J146">
        <f>SUMPRODUCT(A147:$A$166,B147:$B$166)/SUM(B147:$B$166)-A146</f>
        <v>8.4931055155875299</v>
      </c>
    </row>
    <row r="147" spans="1:10" x14ac:dyDescent="0.2">
      <c r="A147" s="25">
        <v>81</v>
      </c>
      <c r="B147" s="23">
        <f t="shared" si="7"/>
        <v>2825</v>
      </c>
      <c r="C147" s="23">
        <f t="shared" si="11"/>
        <v>97175</v>
      </c>
      <c r="D147" s="23">
        <f t="shared" si="8"/>
        <v>73554</v>
      </c>
      <c r="E147" s="21">
        <f t="shared" si="9"/>
        <v>0.73553999999999997</v>
      </c>
      <c r="F147" s="21">
        <f t="shared" si="12"/>
        <v>0.26446000000000003</v>
      </c>
      <c r="G147" s="21">
        <f t="shared" si="10"/>
        <v>3.7133918712866081E-2</v>
      </c>
      <c r="H147">
        <f>SUMPRODUCT(A$66:A147,B$66:B147)/SUM(B$66:B147)</f>
        <v>69.531228645619791</v>
      </c>
      <c r="I147" s="21" t="str">
        <f t="shared" si="13"/>
        <v>-</v>
      </c>
      <c r="J147">
        <f>SUMPRODUCT(A148:$A$166,B148:$B$166)/SUM(B148:$B$166)-A147</f>
        <v>7.7930760837218571</v>
      </c>
    </row>
    <row r="148" spans="1:10" x14ac:dyDescent="0.2">
      <c r="A148" s="25">
        <v>82</v>
      </c>
      <c r="B148" s="23">
        <f t="shared" si="7"/>
        <v>3131</v>
      </c>
      <c r="C148" s="23">
        <f t="shared" si="11"/>
        <v>96869</v>
      </c>
      <c r="D148" s="23">
        <f t="shared" si="8"/>
        <v>70728</v>
      </c>
      <c r="E148" s="21">
        <f t="shared" si="9"/>
        <v>0.70728000000000002</v>
      </c>
      <c r="F148" s="21">
        <f t="shared" si="12"/>
        <v>0.29271999999999998</v>
      </c>
      <c r="G148" s="21">
        <f t="shared" si="10"/>
        <v>4.2567365472985834E-2</v>
      </c>
      <c r="H148">
        <f>SUMPRODUCT(A$66:A148,B$66:B148)/SUM(B$66:B148)</f>
        <v>70.736195561591401</v>
      </c>
      <c r="I148" s="21" t="str">
        <f t="shared" si="13"/>
        <v>-</v>
      </c>
      <c r="J148">
        <f>SUMPRODUCT(A149:$A$166,B149:$B$166)/SUM(B149:$B$166)-A148</f>
        <v>7.1084732190521436</v>
      </c>
    </row>
    <row r="149" spans="1:10" x14ac:dyDescent="0.2">
      <c r="A149" s="25">
        <v>83</v>
      </c>
      <c r="B149" s="23">
        <f t="shared" si="7"/>
        <v>3731</v>
      </c>
      <c r="C149" s="23">
        <f t="shared" si="11"/>
        <v>96269</v>
      </c>
      <c r="D149" s="23">
        <f t="shared" si="8"/>
        <v>67597</v>
      </c>
      <c r="E149" s="21">
        <f t="shared" si="9"/>
        <v>0.67596999999999996</v>
      </c>
      <c r="F149" s="21">
        <f t="shared" si="12"/>
        <v>0.32403000000000004</v>
      </c>
      <c r="G149" s="21">
        <f t="shared" si="10"/>
        <v>5.2751385589865397E-2</v>
      </c>
      <c r="H149">
        <f>SUMPRODUCT(A$66:A149,B$66:B149)/SUM(B$66:B149)</f>
        <v>72.002629393855528</v>
      </c>
      <c r="I149" s="21" t="str">
        <f t="shared" si="13"/>
        <v>-</v>
      </c>
      <c r="J149">
        <f>SUMPRODUCT(A150:$A$166,B150:$B$166)/SUM(B150:$B$166)-A149</f>
        <v>6.4662271407267866</v>
      </c>
    </row>
    <row r="150" spans="1:10" x14ac:dyDescent="0.2">
      <c r="A150" s="25">
        <v>84</v>
      </c>
      <c r="B150" s="23">
        <f t="shared" si="7"/>
        <v>4438</v>
      </c>
      <c r="C150" s="23">
        <f t="shared" si="11"/>
        <v>95562</v>
      </c>
      <c r="D150" s="23">
        <f t="shared" si="8"/>
        <v>63867</v>
      </c>
      <c r="E150" s="21">
        <f t="shared" si="9"/>
        <v>0.63866999999999996</v>
      </c>
      <c r="F150" s="21">
        <f t="shared" si="12"/>
        <v>0.36133000000000004</v>
      </c>
      <c r="G150" s="21">
        <f t="shared" si="10"/>
        <v>6.565380120419545E-2</v>
      </c>
      <c r="H150">
        <f>SUMPRODUCT(A$66:A150,B$66:B150)/SUM(B$66:B150)</f>
        <v>73.315100571879313</v>
      </c>
      <c r="I150" s="21" t="str">
        <f t="shared" si="13"/>
        <v>-</v>
      </c>
      <c r="J150">
        <f>SUMPRODUCT(A151:$A$166,B151:$B$166)/SUM(B151:$B$166)-A150</f>
        <v>5.8755462567702068</v>
      </c>
    </row>
    <row r="151" spans="1:10" x14ac:dyDescent="0.2">
      <c r="A151" s="25">
        <v>85</v>
      </c>
      <c r="B151" s="23">
        <f t="shared" si="7"/>
        <v>5320</v>
      </c>
      <c r="C151" s="23">
        <f t="shared" si="11"/>
        <v>94680</v>
      </c>
      <c r="D151" s="23">
        <f t="shared" si="8"/>
        <v>59429</v>
      </c>
      <c r="E151" s="21">
        <f t="shared" si="9"/>
        <v>0.59428999999999998</v>
      </c>
      <c r="F151" s="21">
        <f t="shared" si="12"/>
        <v>0.40571000000000002</v>
      </c>
      <c r="G151" s="21">
        <f t="shared" si="10"/>
        <v>8.329810387210923E-2</v>
      </c>
      <c r="H151">
        <f>SUMPRODUCT(A$66:A151,B$66:B151)/SUM(B$66:B151)</f>
        <v>74.6697829497908</v>
      </c>
      <c r="I151" s="21" t="str">
        <f t="shared" si="13"/>
        <v>-</v>
      </c>
      <c r="J151">
        <f>SUMPRODUCT(A152:$A$166,B152:$B$166)/SUM(B152:$B$166)-A151</f>
        <v>5.3563497506812183</v>
      </c>
    </row>
    <row r="152" spans="1:10" x14ac:dyDescent="0.2">
      <c r="A152" s="25">
        <v>86</v>
      </c>
      <c r="B152" s="23">
        <f t="shared" si="7"/>
        <v>5827</v>
      </c>
      <c r="C152" s="23">
        <f t="shared" si="11"/>
        <v>94173</v>
      </c>
      <c r="D152" s="23">
        <f t="shared" si="8"/>
        <v>54109</v>
      </c>
      <c r="E152" s="21">
        <f t="shared" si="9"/>
        <v>0.54108999999999996</v>
      </c>
      <c r="F152" s="21">
        <f t="shared" si="12"/>
        <v>0.45891000000000004</v>
      </c>
      <c r="G152" s="21">
        <f t="shared" si="10"/>
        <v>9.8049773679516727E-2</v>
      </c>
      <c r="H152">
        <f>SUMPRODUCT(A$66:A152,B$66:B152)/SUM(B$66:B152)</f>
        <v>75.946417867156526</v>
      </c>
      <c r="I152" s="21" t="str">
        <f t="shared" si="13"/>
        <v>-</v>
      </c>
      <c r="J152">
        <f>SUMPRODUCT(A153:$A$166,B153:$B$166)/SUM(B153:$B$166)-A152</f>
        <v>4.883873649210301</v>
      </c>
    </row>
    <row r="153" spans="1:10" x14ac:dyDescent="0.2">
      <c r="A153" s="25">
        <v>87</v>
      </c>
      <c r="B153" s="23">
        <f t="shared" si="7"/>
        <v>6179</v>
      </c>
      <c r="C153" s="23">
        <f t="shared" si="11"/>
        <v>93821</v>
      </c>
      <c r="D153" s="23">
        <f t="shared" si="8"/>
        <v>48282</v>
      </c>
      <c r="E153" s="21">
        <f t="shared" si="9"/>
        <v>0.48282000000000003</v>
      </c>
      <c r="F153" s="21">
        <f t="shared" si="12"/>
        <v>0.51717999999999997</v>
      </c>
      <c r="G153" s="21">
        <f t="shared" si="10"/>
        <v>0.11419542035520892</v>
      </c>
      <c r="H153">
        <f>SUMPRODUCT(A$66:A153,B$66:B153)/SUM(B$66:B153)</f>
        <v>77.12616160569317</v>
      </c>
      <c r="I153" s="21" t="str">
        <f t="shared" si="13"/>
        <v>-</v>
      </c>
      <c r="J153">
        <f>SUMPRODUCT(A154:$A$166,B154:$B$166)/SUM(B154:$B$166)-A153</f>
        <v>4.4560692401230284</v>
      </c>
    </row>
    <row r="154" spans="1:10" x14ac:dyDescent="0.2">
      <c r="A154" s="25">
        <v>88</v>
      </c>
      <c r="B154" s="23">
        <f t="shared" si="7"/>
        <v>6281</v>
      </c>
      <c r="C154" s="23">
        <f t="shared" si="11"/>
        <v>93719</v>
      </c>
      <c r="D154" s="23">
        <f t="shared" si="8"/>
        <v>42103</v>
      </c>
      <c r="E154" s="21">
        <f t="shared" si="9"/>
        <v>0.42103000000000002</v>
      </c>
      <c r="F154" s="21">
        <f t="shared" si="12"/>
        <v>0.57896999999999998</v>
      </c>
      <c r="G154" s="21">
        <f t="shared" si="10"/>
        <v>0.13008988857131021</v>
      </c>
      <c r="H154">
        <f>SUMPRODUCT(A$66:A154,B$66:B154)/SUM(B$66:B154)</f>
        <v>78.190416828983246</v>
      </c>
      <c r="I154" s="21" t="str">
        <f t="shared" si="13"/>
        <v>-</v>
      </c>
      <c r="J154">
        <f>SUMPRODUCT(A155:$A$166,B155:$B$166)/SUM(B155:$B$166)-A154</f>
        <v>4.0648065058889529</v>
      </c>
    </row>
    <row r="155" spans="1:10" x14ac:dyDescent="0.2">
      <c r="A155" s="25">
        <v>89</v>
      </c>
      <c r="B155" s="23">
        <f t="shared" si="7"/>
        <v>6172</v>
      </c>
      <c r="C155" s="23">
        <f t="shared" si="11"/>
        <v>93828</v>
      </c>
      <c r="D155" s="23">
        <f t="shared" si="8"/>
        <v>35821</v>
      </c>
      <c r="E155" s="21">
        <f t="shared" si="9"/>
        <v>0.35820999999999997</v>
      </c>
      <c r="F155" s="21">
        <f t="shared" si="12"/>
        <v>0.64179000000000008</v>
      </c>
      <c r="G155" s="21">
        <f t="shared" si="10"/>
        <v>0.14659287936726598</v>
      </c>
      <c r="H155">
        <f>SUMPRODUCT(A$66:A155,B$66:B155)/SUM(B$66:B155)</f>
        <v>79.138811889632819</v>
      </c>
      <c r="I155" s="21" t="str">
        <f t="shared" si="13"/>
        <v>-</v>
      </c>
      <c r="J155">
        <f>SUMPRODUCT(A156:$A$166,B156:$B$166)/SUM(B156:$B$166)-A155</f>
        <v>3.7062873033098214</v>
      </c>
    </row>
    <row r="156" spans="1:10" x14ac:dyDescent="0.2">
      <c r="A156" s="25">
        <v>90</v>
      </c>
      <c r="B156" s="23">
        <f t="shared" si="7"/>
        <v>5929</v>
      </c>
      <c r="C156" s="23">
        <f t="shared" si="11"/>
        <v>94071</v>
      </c>
      <c r="D156" s="23">
        <f t="shared" si="8"/>
        <v>29649</v>
      </c>
      <c r="E156" s="21">
        <f t="shared" si="9"/>
        <v>0.29648999999999998</v>
      </c>
      <c r="F156" s="21">
        <f t="shared" si="12"/>
        <v>0.70351000000000008</v>
      </c>
      <c r="G156" s="21">
        <f t="shared" si="10"/>
        <v>0.16551743390748444</v>
      </c>
      <c r="H156">
        <f>SUMPRODUCT(A$66:A156,B$66:B156)/SUM(B$66:B156)</f>
        <v>79.983061513451148</v>
      </c>
      <c r="I156" s="21" t="str">
        <f t="shared" si="13"/>
        <v>-</v>
      </c>
      <c r="J156">
        <f>SUMPRODUCT(A157:$A$166,B157:$B$166)/SUM(B157:$B$166)-A156</f>
        <v>3.3873678848847533</v>
      </c>
    </row>
    <row r="157" spans="1:10" x14ac:dyDescent="0.2">
      <c r="A157" s="25">
        <v>91</v>
      </c>
      <c r="B157" s="23">
        <f t="shared" si="7"/>
        <v>5381</v>
      </c>
      <c r="C157" s="23">
        <f t="shared" si="11"/>
        <v>94619</v>
      </c>
      <c r="D157" s="23">
        <f t="shared" si="8"/>
        <v>23721</v>
      </c>
      <c r="E157" s="21">
        <f t="shared" si="9"/>
        <v>0.23721</v>
      </c>
      <c r="F157" s="21">
        <f t="shared" si="12"/>
        <v>0.76278999999999997</v>
      </c>
      <c r="G157" s="21">
        <f t="shared" si="10"/>
        <v>0.18149010084657155</v>
      </c>
      <c r="H157">
        <f>SUMPRODUCT(A$66:A157,B$66:B157)/SUM(B$66:B157)</f>
        <v>80.709051275457099</v>
      </c>
      <c r="I157" s="21" t="str">
        <f t="shared" si="13"/>
        <v>-</v>
      </c>
      <c r="J157">
        <f>SUMPRODUCT(A158:$A$166,B158:$B$166)/SUM(B158:$B$166)-A157</f>
        <v>3.0940697546484728</v>
      </c>
    </row>
    <row r="158" spans="1:10" x14ac:dyDescent="0.2">
      <c r="A158" s="25">
        <v>92</v>
      </c>
      <c r="B158" s="23">
        <f t="shared" si="7"/>
        <v>4696</v>
      </c>
      <c r="C158" s="23">
        <f t="shared" si="11"/>
        <v>95304</v>
      </c>
      <c r="D158" s="23">
        <f t="shared" si="8"/>
        <v>18340</v>
      </c>
      <c r="E158" s="21">
        <f t="shared" si="9"/>
        <v>0.18340000000000001</v>
      </c>
      <c r="F158" s="21">
        <f t="shared" si="12"/>
        <v>0.81659999999999999</v>
      </c>
      <c r="G158" s="21">
        <f t="shared" si="10"/>
        <v>0.19796804519202393</v>
      </c>
      <c r="H158">
        <f>SUMPRODUCT(A$66:A158,B$66:B158)/SUM(B$66:B158)</f>
        <v>81.323069262214403</v>
      </c>
      <c r="I158" s="21" t="str">
        <f t="shared" si="13"/>
        <v>-</v>
      </c>
      <c r="J158">
        <f>SUMPRODUCT(A159:$A$166,B159:$B$166)/SUM(B159:$B$166)-A158</f>
        <v>2.8234683281412316</v>
      </c>
    </row>
    <row r="159" spans="1:10" x14ac:dyDescent="0.2">
      <c r="A159" s="25">
        <v>93</v>
      </c>
      <c r="B159" s="23">
        <f t="shared" si="7"/>
        <v>3923</v>
      </c>
      <c r="C159" s="23">
        <f t="shared" si="11"/>
        <v>96077</v>
      </c>
      <c r="D159" s="23">
        <f t="shared" si="8"/>
        <v>13644</v>
      </c>
      <c r="E159" s="21">
        <f t="shared" si="9"/>
        <v>0.13644000000000001</v>
      </c>
      <c r="F159" s="21">
        <f t="shared" si="12"/>
        <v>0.86355999999999999</v>
      </c>
      <c r="G159" s="21">
        <f t="shared" si="10"/>
        <v>0.21390403489640131</v>
      </c>
      <c r="H159">
        <f>SUMPRODUCT(A$66:A159,B$66:B159)/SUM(B$66:B159)</f>
        <v>81.83049758518321</v>
      </c>
      <c r="I159" s="21" t="str">
        <f t="shared" si="13"/>
        <v>-</v>
      </c>
      <c r="J159">
        <f>SUMPRODUCT(A160:$A$166,B160:$B$166)/SUM(B160:$B$166)-A159</f>
        <v>2.571817135683645</v>
      </c>
    </row>
    <row r="160" spans="1:10" x14ac:dyDescent="0.2">
      <c r="A160" s="25">
        <v>94</v>
      </c>
      <c r="B160" s="23">
        <f t="shared" si="7"/>
        <v>3122</v>
      </c>
      <c r="C160" s="23">
        <f t="shared" si="11"/>
        <v>96878</v>
      </c>
      <c r="D160" s="23">
        <f t="shared" si="8"/>
        <v>9721</v>
      </c>
      <c r="E160" s="21">
        <f t="shared" si="9"/>
        <v>9.7210000000000005E-2</v>
      </c>
      <c r="F160" s="21">
        <f t="shared" si="12"/>
        <v>0.90278999999999998</v>
      </c>
      <c r="G160" s="21">
        <f t="shared" si="10"/>
        <v>0.2288185282908238</v>
      </c>
      <c r="H160">
        <f>SUMPRODUCT(A$66:A160,B$66:B160)/SUM(B$66:B160)</f>
        <v>82.237285594980619</v>
      </c>
      <c r="I160" s="21" t="str">
        <f t="shared" si="13"/>
        <v>-</v>
      </c>
      <c r="J160">
        <f>SUMPRODUCT(A161:$A$166,B161:$B$166)/SUM(B161:$B$166)-A160</f>
        <v>2.3341618766506116</v>
      </c>
    </row>
    <row r="161" spans="1:10" x14ac:dyDescent="0.2">
      <c r="A161" s="25">
        <v>95</v>
      </c>
      <c r="B161" s="23">
        <f t="shared" si="7"/>
        <v>2355</v>
      </c>
      <c r="C161" s="23">
        <f t="shared" si="11"/>
        <v>97645</v>
      </c>
      <c r="D161" s="23">
        <f t="shared" si="8"/>
        <v>6599</v>
      </c>
      <c r="E161" s="21">
        <f t="shared" si="9"/>
        <v>6.5989999999999993E-2</v>
      </c>
      <c r="F161" s="21">
        <f t="shared" si="12"/>
        <v>0.93401000000000001</v>
      </c>
      <c r="G161" s="21">
        <f t="shared" si="10"/>
        <v>0.24225902684908959</v>
      </c>
      <c r="H161">
        <f>SUMPRODUCT(A$66:A161,B$66:B161)/SUM(B$66:B161)</f>
        <v>82.551178553152383</v>
      </c>
      <c r="I161" s="21" t="str">
        <f t="shared" si="13"/>
        <v>-</v>
      </c>
      <c r="J161">
        <f>SUMPRODUCT(A162:$A$166,B162:$B$166)/SUM(B162:$B$166)-A161</f>
        <v>2.1038706516413583</v>
      </c>
    </row>
    <row r="162" spans="1:10" x14ac:dyDescent="0.2">
      <c r="A162" s="25">
        <v>96</v>
      </c>
      <c r="B162" s="23">
        <f t="shared" si="7"/>
        <v>1675</v>
      </c>
      <c r="C162" s="23">
        <f t="shared" si="11"/>
        <v>98325</v>
      </c>
      <c r="D162" s="23">
        <f t="shared" si="8"/>
        <v>4244</v>
      </c>
      <c r="E162" s="21">
        <f>D162/100000</f>
        <v>4.2439999999999999E-2</v>
      </c>
      <c r="F162" s="21">
        <f t="shared" si="12"/>
        <v>0.95755999999999997</v>
      </c>
      <c r="G162" s="21">
        <f t="shared" si="10"/>
        <v>0.25382633732383697</v>
      </c>
      <c r="H162">
        <f>SUMPRODUCT(A$66:A162,B$66:B162)/SUM(B$66:B162)</f>
        <v>82.782393151865989</v>
      </c>
      <c r="I162" s="21" t="str">
        <f t="shared" si="13"/>
        <v>-</v>
      </c>
      <c r="J162">
        <f>SUMPRODUCT(A163:$A$166,B163:$B$166)/SUM(B163:$B$166)-A162</f>
        <v>1.8720398836726275</v>
      </c>
    </row>
    <row r="163" spans="1:10" x14ac:dyDescent="0.2">
      <c r="A163" s="25">
        <v>97</v>
      </c>
      <c r="B163" s="23">
        <f t="shared" si="7"/>
        <v>1115</v>
      </c>
      <c r="C163" s="23">
        <f t="shared" si="11"/>
        <v>98885</v>
      </c>
      <c r="D163" s="23">
        <f t="shared" si="8"/>
        <v>2569</v>
      </c>
      <c r="E163" s="21">
        <f>D163/100000</f>
        <v>2.5690000000000001E-2</v>
      </c>
      <c r="F163" s="21">
        <f t="shared" si="12"/>
        <v>0.97431000000000001</v>
      </c>
      <c r="G163" s="21">
        <f t="shared" si="10"/>
        <v>0.2627238454288407</v>
      </c>
      <c r="H163">
        <f>SUMPRODUCT(A$66:A163,B$66:B163)/SUM(B$66:B163)</f>
        <v>82.943263346965281</v>
      </c>
      <c r="I163" s="21" t="str">
        <f t="shared" si="13"/>
        <v>-</v>
      </c>
      <c r="J163">
        <f>SUMPRODUCT(A164:$A$166,B164:$B$166)/SUM(B164:$B$166)-A163</f>
        <v>1.6246130030959733</v>
      </c>
    </row>
    <row r="164" spans="1:10" x14ac:dyDescent="0.2">
      <c r="A164" s="25">
        <v>98</v>
      </c>
      <c r="B164" s="23">
        <f t="shared" si="7"/>
        <v>691</v>
      </c>
      <c r="C164" s="23">
        <f t="shared" si="11"/>
        <v>99309</v>
      </c>
      <c r="D164" s="23">
        <f t="shared" si="8"/>
        <v>1454</v>
      </c>
      <c r="E164" s="21">
        <f>D164/100000</f>
        <v>1.4540000000000001E-2</v>
      </c>
      <c r="F164" s="21">
        <f t="shared" si="12"/>
        <v>0.98546</v>
      </c>
      <c r="G164" s="21">
        <f t="shared" si="10"/>
        <v>0.26897625535227715</v>
      </c>
      <c r="H164">
        <f>SUMPRODUCT(A$66:A164,B$66:B164)/SUM(B$66:B164)</f>
        <v>83.048108511195764</v>
      </c>
      <c r="I164" s="21" t="str">
        <f t="shared" si="13"/>
        <v>-</v>
      </c>
      <c r="J164">
        <f>SUMPRODUCT(A165:$A$166,B165:$B$166)/SUM(B165:$B$166)-A164</f>
        <v>1.3427620632279513</v>
      </c>
    </row>
    <row r="165" spans="1:10" x14ac:dyDescent="0.2">
      <c r="A165" s="25">
        <v>99</v>
      </c>
      <c r="B165" s="23">
        <f t="shared" si="7"/>
        <v>395</v>
      </c>
      <c r="C165" s="23">
        <f t="shared" si="11"/>
        <v>99605</v>
      </c>
      <c r="D165" s="23">
        <f t="shared" si="8"/>
        <v>763</v>
      </c>
      <c r="E165" s="21">
        <f>D165/100000</f>
        <v>7.6299999999999996E-3</v>
      </c>
      <c r="F165" s="21">
        <f t="shared" si="12"/>
        <v>0.99236999999999997</v>
      </c>
      <c r="G165" s="21">
        <f t="shared" si="10"/>
        <v>0.27166437414030259</v>
      </c>
      <c r="H165">
        <f>SUMPRODUCT(A$66:A165,B$66:B165)/SUM(B$66:B165)</f>
        <v>83.111353120075478</v>
      </c>
      <c r="I165" s="21" t="str">
        <f t="shared" si="13"/>
        <v>-</v>
      </c>
      <c r="J165">
        <f>SUMPRODUCT(A166:$A$166,B166:$B$166)/SUM(B166:$B$166)-A165</f>
        <v>1</v>
      </c>
    </row>
    <row r="166" spans="1:10" ht="13.5" thickBot="1" x14ac:dyDescent="0.25">
      <c r="A166" s="26">
        <v>100</v>
      </c>
      <c r="B166" s="23">
        <f t="shared" si="7"/>
        <v>206</v>
      </c>
      <c r="C166" s="23">
        <f t="shared" si="11"/>
        <v>99794</v>
      </c>
      <c r="D166" s="23">
        <f t="shared" si="8"/>
        <v>368</v>
      </c>
      <c r="E166" s="21">
        <f>D166/100000</f>
        <v>3.6800000000000001E-3</v>
      </c>
      <c r="F166" s="21">
        <f t="shared" si="12"/>
        <v>0.99631999999999998</v>
      </c>
      <c r="G166" s="21">
        <f t="shared" si="10"/>
        <v>0.26998689384010482</v>
      </c>
      <c r="H166">
        <f>SUMPRODUCT(A$66:A166,B$66:B166)/SUM(B$66:B166)</f>
        <v>83.146201232032851</v>
      </c>
      <c r="I166" s="21" t="str">
        <f t="shared" si="13"/>
        <v>-</v>
      </c>
      <c r="J166">
        <f>SUMPRODUCT(A$166:$A167,B$166:$B167)/SUM(B$166:$B167)-A166</f>
        <v>0</v>
      </c>
    </row>
    <row r="167" spans="1:10" ht="13.5" thickTop="1" x14ac:dyDescent="0.2"/>
  </sheetData>
  <mergeCells count="11">
    <mergeCell ref="A2:G2"/>
    <mergeCell ref="I2:O2"/>
    <mergeCell ref="B61:B63"/>
    <mergeCell ref="C61:C63"/>
    <mergeCell ref="D61:D63"/>
    <mergeCell ref="E61:E63"/>
    <mergeCell ref="F61:F63"/>
    <mergeCell ref="G61:G63"/>
    <mergeCell ref="I61:I64"/>
    <mergeCell ref="H61:H64"/>
    <mergeCell ref="J61:J64"/>
  </mergeCells>
  <phoneticPr fontId="3" type="noConversion"/>
  <pageMargins left="0.35433070866141736" right="0.35433070866141736" top="0.39370078740157483" bottom="0.39370078740157483" header="0.51181102362204722" footer="0.51181102362204722"/>
  <pageSetup paperSize="9" orientation="portrait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Acolhimento</vt:lpstr>
      <vt:lpstr>Indice</vt:lpstr>
      <vt:lpstr>HM_PT</vt:lpstr>
      <vt:lpstr>H_PT</vt:lpstr>
      <vt:lpstr>M_PT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edviges.coelho</dc:creator>
  <cp:lastModifiedBy>Rui Assis</cp:lastModifiedBy>
  <cp:lastPrinted>2008-05-23T11:10:55Z</cp:lastPrinted>
  <dcterms:created xsi:type="dcterms:W3CDTF">2008-05-20T14:40:39Z</dcterms:created>
  <dcterms:modified xsi:type="dcterms:W3CDTF">2026-06-13T19:41:35Z</dcterms:modified>
</cp:coreProperties>
</file>