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70379fecd5b032/Ambiente de Trabalho/WEB/rassis_WEBSITE/artigos/Operacoes/"/>
    </mc:Choice>
  </mc:AlternateContent>
  <xr:revisionPtr revIDLastSave="0" documentId="8_{DB9355A4-BCDD-4834-A956-0493053CE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olhimento" sheetId="2" r:id="rId1"/>
    <sheet name="Dados e resultados" sheetId="1" r:id="rId2"/>
    <sheet name="Alínea g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H8" i="3" s="1"/>
  <c r="D6" i="3"/>
  <c r="D7" i="3" s="1"/>
  <c r="H15" i="3" l="1"/>
  <c r="D17" i="3"/>
  <c r="H10" i="3" s="1"/>
  <c r="D14" i="3"/>
  <c r="H14" i="3" s="1"/>
  <c r="H9" i="3" l="1"/>
  <c r="H20" i="3" s="1"/>
  <c r="H18" i="3"/>
  <c r="H12" i="1"/>
  <c r="D12" i="1"/>
  <c r="H7" i="1" s="1"/>
  <c r="H15" i="1" l="1"/>
  <c r="H17" i="3"/>
  <c r="D9" i="1"/>
  <c r="H11" i="1" l="1"/>
  <c r="H6" i="1"/>
  <c r="C17" i="1" s="1"/>
  <c r="H14" i="1" l="1"/>
</calcChain>
</file>

<file path=xl/sharedStrings.xml><?xml version="1.0" encoding="utf-8"?>
<sst xmlns="http://schemas.openxmlformats.org/spreadsheetml/2006/main" count="106" uniqueCount="73">
  <si>
    <t>Rui Assis</t>
  </si>
  <si>
    <t>http://www.rassis.com</t>
  </si>
  <si>
    <t xml:space="preserve">Células a azul para dados, verde claro para cálculos intermédios e amarelo para resultados </t>
  </si>
  <si>
    <t>TMR =</t>
  </si>
  <si>
    <t>Prazo =</t>
  </si>
  <si>
    <t>anos</t>
  </si>
  <si>
    <r>
      <t>(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>P</t>
    </r>
    <r>
      <rPr>
        <sz val="10"/>
        <rFont val="Arial"/>
        <family val="2"/>
      </rPr>
      <t>;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;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) =</t>
    </r>
  </si>
  <si>
    <r>
      <t>(</t>
    </r>
    <r>
      <rPr>
        <i/>
        <sz val="10"/>
        <rFont val="Arial"/>
        <family val="2"/>
      </rPr>
      <t>P</t>
    </r>
    <r>
      <rPr>
        <sz val="10"/>
        <rFont val="Arial"/>
        <family val="2"/>
      </rPr>
      <t>/</t>
    </r>
    <r>
      <rPr>
        <i/>
        <sz val="10"/>
        <rFont val="Arial"/>
        <family val="2"/>
      </rPr>
      <t>A</t>
    </r>
    <r>
      <rPr>
        <sz val="10"/>
        <rFont val="Arial"/>
        <family val="2"/>
      </rPr>
      <t>;</t>
    </r>
    <r>
      <rPr>
        <i/>
        <sz val="10"/>
        <rFont val="Arial"/>
        <family val="2"/>
      </rPr>
      <t>i</t>
    </r>
    <r>
      <rPr>
        <sz val="10"/>
        <rFont val="Arial"/>
        <family val="2"/>
      </rPr>
      <t>;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) =</t>
    </r>
  </si>
  <si>
    <t>Fabricar ou subcontratar a fabricação de um determinado artigo?</t>
  </si>
  <si>
    <t>Produção necessária =</t>
  </si>
  <si>
    <t>unidades</t>
  </si>
  <si>
    <t>Investimento =</t>
  </si>
  <si>
    <t>Fabricação própria</t>
  </si>
  <si>
    <t>€</t>
  </si>
  <si>
    <t>Custo de produção =</t>
  </si>
  <si>
    <t>€/unidade</t>
  </si>
  <si>
    <t>Subcontratação</t>
  </si>
  <si>
    <t>ano</t>
  </si>
  <si>
    <r>
      <rPr>
        <i/>
        <sz val="10"/>
        <rFont val="Arial"/>
        <family val="2"/>
      </rPr>
      <t>P</t>
    </r>
    <r>
      <rPr>
        <i/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</si>
  <si>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t>€/ano</t>
  </si>
  <si>
    <r>
      <rPr>
        <i/>
        <sz val="10"/>
        <rFont val="Arial"/>
        <family val="2"/>
      </rPr>
      <t>P</t>
    </r>
    <r>
      <rPr>
        <i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</si>
  <si>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A</t>
    </r>
    <r>
      <rPr>
        <i/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</si>
  <si>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A</t>
    </r>
    <r>
      <rPr>
        <i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</si>
  <si>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P</t>
    </r>
    <r>
      <rPr>
        <i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/</t>
    </r>
    <r>
      <rPr>
        <i/>
        <sz val="10"/>
        <rFont val="Arial"/>
        <family val="2"/>
      </rPr>
      <t xml:space="preserve"> P</t>
    </r>
    <r>
      <rPr>
        <i/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</si>
  <si>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r>
      <rPr>
        <i/>
        <sz val="10"/>
        <rFont val="Arial"/>
        <family val="2"/>
      </rPr>
      <t>A</t>
    </r>
    <r>
      <rPr>
        <i/>
        <vertAlign val="subscript"/>
        <sz val="10"/>
        <rFont val="Arial"/>
        <family val="2"/>
      </rPr>
      <t>S</t>
    </r>
    <r>
      <rPr>
        <sz val="10"/>
        <rFont val="Arial"/>
        <family val="2"/>
      </rPr>
      <t xml:space="preserve"> /</t>
    </r>
    <r>
      <rPr>
        <i/>
        <sz val="10"/>
        <rFont val="Arial"/>
        <family val="2"/>
      </rPr>
      <t xml:space="preserve"> A</t>
    </r>
    <r>
      <rPr>
        <i/>
        <vertAlign val="subscript"/>
        <sz val="10"/>
        <rFont val="Arial"/>
        <family val="2"/>
      </rPr>
      <t>F</t>
    </r>
    <r>
      <rPr>
        <sz val="10"/>
        <rFont val="Arial"/>
        <family val="2"/>
      </rPr>
      <t xml:space="preserve"> =</t>
    </r>
  </si>
  <si>
    <t>Previsão pessimista =</t>
  </si>
  <si>
    <t>Previsão + provável =</t>
  </si>
  <si>
    <t>Previsão optimista =</t>
  </si>
  <si>
    <t>Produção simulada =</t>
  </si>
  <si>
    <t>RAND() =</t>
  </si>
  <si>
    <t>unidades/ano</t>
  </si>
  <si>
    <t>Auxiliar</t>
  </si>
  <si>
    <t>Custo de produção</t>
  </si>
  <si>
    <t>Optimista =</t>
  </si>
  <si>
    <t>Pessimista =</t>
  </si>
  <si>
    <t>Custo simulado =</t>
  </si>
  <si>
    <t>Solução mais económica =</t>
  </si>
  <si>
    <t>rassis46@gmail.com</t>
  </si>
  <si>
    <t>NOTAS:</t>
  </si>
  <si>
    <t>Novembro de 2024</t>
  </si>
  <si>
    <t xml:space="preserve">Avaliação Económica de Projectos de </t>
  </si>
  <si>
    <t>Investimento Técnicos</t>
  </si>
  <si>
    <t>ENUNCIADO:</t>
  </si>
  <si>
    <t>Conclusões:</t>
  </si>
  <si>
    <t>a)</t>
  </si>
  <si>
    <t>b)</t>
  </si>
  <si>
    <t xml:space="preserve">Valor </t>
  </si>
  <si>
    <t>optimista</t>
  </si>
  <si>
    <r>
      <t xml:space="preserve">Produção prevista </t>
    </r>
    <r>
      <rPr>
        <sz val="8"/>
        <rFont val="Times New Roman"/>
        <family val="1"/>
      </rPr>
      <t>(unidades/ano)</t>
    </r>
  </si>
  <si>
    <t>6.000</t>
  </si>
  <si>
    <t>Valor optimista</t>
  </si>
  <si>
    <r>
      <t>Custo unitário</t>
    </r>
    <r>
      <rPr>
        <sz val="8"/>
        <rFont val="Times New Roman"/>
        <family val="1"/>
      </rPr>
      <t xml:space="preserve"> (€/unidade)</t>
    </r>
  </si>
  <si>
    <t>Valor + provável</t>
  </si>
  <si>
    <t xml:space="preserve">pessimista </t>
  </si>
  <si>
    <t>5.000</t>
  </si>
  <si>
    <t>4.500</t>
  </si>
  <si>
    <t>Valor pessimista</t>
  </si>
  <si>
    <t>c)</t>
  </si>
  <si>
    <t>d)</t>
  </si>
  <si>
    <t>e)</t>
  </si>
  <si>
    <t>f)</t>
  </si>
  <si>
    <t>a mais cara, circunstância para a qual, o decisor deverá preparar com antecedência uma ou mais medidas mitigadoras das consequências.</t>
  </si>
  <si>
    <t>NOTA:</t>
  </si>
  <si>
    <r>
      <t xml:space="preserve">Por tentativa-erro ou recorrendo ao </t>
    </r>
    <r>
      <rPr>
        <i/>
        <sz val="8"/>
        <rFont val="Arial"/>
        <family val="2"/>
      </rPr>
      <t>Goal Seek</t>
    </r>
    <r>
      <rPr>
        <sz val="8"/>
        <rFont val="Arial"/>
        <family val="2"/>
      </rPr>
      <t>, obtemos:</t>
    </r>
  </si>
  <si>
    <r>
      <t xml:space="preserve">Recorrendo ao </t>
    </r>
    <r>
      <rPr>
        <i/>
        <sz val="8"/>
        <color rgb="FFFF0000"/>
        <rFont val="Arial"/>
        <family val="2"/>
      </rPr>
      <t>Goal-seek</t>
    </r>
    <r>
      <rPr>
        <sz val="8"/>
        <color rgb="FFFF0000"/>
        <rFont val="Arial"/>
        <family val="2"/>
      </rPr>
      <t xml:space="preserve">, fazendo H6-H11 numa qualquer célula e questionando qual o valor que deveria </t>
    </r>
  </si>
  <si>
    <r>
      <t xml:space="preserve">constar na célula D4 para que esta diferença fosse nula, obtemos obtemos </t>
    </r>
    <r>
      <rPr>
        <i/>
        <sz val="8"/>
        <color rgb="FFFF0000"/>
        <rFont val="Arial"/>
        <family val="2"/>
      </rPr>
      <t>Q</t>
    </r>
    <r>
      <rPr>
        <sz val="8"/>
        <color rgb="FFFF0000"/>
        <rFont val="Arial"/>
        <family val="2"/>
      </rPr>
      <t xml:space="preserve">* = 6.032 </t>
    </r>
    <r>
      <rPr>
        <sz val="8"/>
        <color rgb="FFFF0000"/>
        <rFont val="Symbol"/>
        <family val="1"/>
        <charset val="2"/>
      </rPr>
      <t>@</t>
    </r>
    <r>
      <rPr>
        <sz val="8"/>
        <color rgb="FFFF0000"/>
        <rFont val="Arial"/>
        <family val="2"/>
      </rPr>
      <t xml:space="preserve"> 6.000 unidades/ano</t>
    </r>
  </si>
  <si>
    <r>
      <rPr>
        <i/>
        <sz val="8"/>
        <color rgb="FFFF0000"/>
        <rFont val="Arial"/>
        <family val="2"/>
      </rPr>
      <t>Set cell</t>
    </r>
    <r>
      <rPr>
        <sz val="8"/>
        <color rgb="FFFF0000"/>
        <rFont val="Arial"/>
        <family val="2"/>
      </rPr>
      <t xml:space="preserve">: H14 (por exemplo), </t>
    </r>
    <r>
      <rPr>
        <i/>
        <sz val="8"/>
        <color rgb="FFFF0000"/>
        <rFont val="Arial"/>
        <family val="2"/>
      </rPr>
      <t>To value</t>
    </r>
    <r>
      <rPr>
        <sz val="8"/>
        <color rgb="FFFF0000"/>
        <rFont val="Arial"/>
        <family val="2"/>
      </rPr>
      <t xml:space="preserve">: 0, </t>
    </r>
    <r>
      <rPr>
        <i/>
        <sz val="8"/>
        <color rgb="FFFF0000"/>
        <rFont val="Arial"/>
        <family val="2"/>
      </rPr>
      <t>By changing cell</t>
    </r>
    <r>
      <rPr>
        <sz val="8"/>
        <color rgb="FFFF0000"/>
        <rFont val="Arial"/>
        <family val="2"/>
      </rPr>
      <t>: D6 e obtemos 3,74 anos.</t>
    </r>
  </si>
  <si>
    <r>
      <t xml:space="preserve">Aumentando a TMR para, por exemplo, 15% e a proporção </t>
    </r>
    <r>
      <rPr>
        <i/>
        <sz val="8"/>
        <color rgb="FFFF0000"/>
        <rFont val="Arial"/>
        <family val="2"/>
      </rPr>
      <t>P</t>
    </r>
    <r>
      <rPr>
        <i/>
        <vertAlign val="subscript"/>
        <sz val="8"/>
        <color rgb="FFFF0000"/>
        <rFont val="Arial"/>
        <family val="2"/>
      </rPr>
      <t>S</t>
    </r>
    <r>
      <rPr>
        <sz val="8"/>
        <color rgb="FFFF0000"/>
        <rFont val="Arial"/>
        <family val="2"/>
      </rPr>
      <t>/</t>
    </r>
    <r>
      <rPr>
        <i/>
        <sz val="8"/>
        <color rgb="FFFF0000"/>
        <rFont val="Arial"/>
        <family val="2"/>
      </rPr>
      <t>P</t>
    </r>
    <r>
      <rPr>
        <i/>
        <vertAlign val="subscript"/>
        <sz val="8"/>
        <color rgb="FFFF0000"/>
        <rFont val="Arial"/>
        <family val="2"/>
      </rPr>
      <t>F</t>
    </r>
    <r>
      <rPr>
        <sz val="8"/>
        <color rgb="FFFF0000"/>
        <rFont val="Arial"/>
        <family val="2"/>
      </rPr>
      <t xml:space="preserve"> = </t>
    </r>
    <r>
      <rPr>
        <i/>
        <sz val="8"/>
        <color rgb="FFFF0000"/>
        <rFont val="Arial"/>
        <family val="2"/>
      </rPr>
      <t>A</t>
    </r>
    <r>
      <rPr>
        <i/>
        <vertAlign val="subscript"/>
        <sz val="8"/>
        <color rgb="FFFF0000"/>
        <rFont val="Arial"/>
        <family val="2"/>
      </rPr>
      <t>S</t>
    </r>
    <r>
      <rPr>
        <sz val="8"/>
        <color rgb="FFFF0000"/>
        <rFont val="Arial"/>
        <family val="2"/>
      </rPr>
      <t>/</t>
    </r>
    <r>
      <rPr>
        <i/>
        <sz val="8"/>
        <color rgb="FFFF0000"/>
        <rFont val="Arial"/>
        <family val="2"/>
      </rPr>
      <t>A</t>
    </r>
    <r>
      <rPr>
        <i/>
        <vertAlign val="subscript"/>
        <sz val="8"/>
        <color rgb="FFFF0000"/>
        <rFont val="Arial"/>
        <family val="2"/>
      </rPr>
      <t>F</t>
    </r>
    <r>
      <rPr>
        <sz val="8"/>
        <color rgb="FFFF0000"/>
        <rFont val="Arial"/>
        <family val="2"/>
      </rPr>
      <t xml:space="preserve"> aumenta de -5,57% para -8,23% </t>
    </r>
  </si>
  <si>
    <t>(valores negativos significam poupança). Logo, a resposta é a subcontratação.</t>
  </si>
  <si>
    <r>
      <rPr>
        <i/>
        <sz val="8"/>
        <color rgb="FFFF0000"/>
        <rFont val="Arial"/>
        <family val="2"/>
      </rPr>
      <t>Set cell</t>
    </r>
    <r>
      <rPr>
        <sz val="8"/>
        <color rgb="FFFF0000"/>
        <rFont val="Arial"/>
        <family val="2"/>
      </rPr>
      <t xml:space="preserve">: H14 (por exemplo), </t>
    </r>
    <r>
      <rPr>
        <i/>
        <sz val="8"/>
        <color rgb="FFFF0000"/>
        <rFont val="Arial"/>
        <family val="2"/>
      </rPr>
      <t>To value</t>
    </r>
    <r>
      <rPr>
        <sz val="8"/>
        <color rgb="FFFF0000"/>
        <rFont val="Arial"/>
        <family val="2"/>
      </rPr>
      <t xml:space="preserve">: 0,1, </t>
    </r>
    <r>
      <rPr>
        <i/>
        <sz val="8"/>
        <color rgb="FFFF0000"/>
        <rFont val="Arial"/>
        <family val="2"/>
      </rPr>
      <t>By changing cell</t>
    </r>
    <r>
      <rPr>
        <sz val="8"/>
        <color rgb="FFFF0000"/>
        <rFont val="Arial"/>
        <family val="2"/>
      </rPr>
      <t>: D4 e obtemos 4.343 unidades.</t>
    </r>
  </si>
  <si>
    <r>
      <rPr>
        <i/>
        <sz val="8"/>
        <color rgb="FFFF0000"/>
        <rFont val="Arial"/>
        <family val="2"/>
      </rPr>
      <t>Set cell</t>
    </r>
    <r>
      <rPr>
        <sz val="8"/>
        <color rgb="FFFF0000"/>
        <rFont val="Arial"/>
        <family val="2"/>
      </rPr>
      <t xml:space="preserve">: H14 (por exemplo), </t>
    </r>
    <r>
      <rPr>
        <i/>
        <sz val="8"/>
        <color rgb="FFFF0000"/>
        <rFont val="Arial"/>
        <family val="2"/>
      </rPr>
      <t>To value</t>
    </r>
    <r>
      <rPr>
        <sz val="8"/>
        <color rgb="FFFF0000"/>
        <rFont val="Arial"/>
        <family val="2"/>
      </rPr>
      <t xml:space="preserve">: 0, </t>
    </r>
    <r>
      <rPr>
        <i/>
        <sz val="8"/>
        <color rgb="FFFF0000"/>
        <rFont val="Arial"/>
        <family val="2"/>
      </rPr>
      <t>By changing cell</t>
    </r>
    <r>
      <rPr>
        <sz val="8"/>
        <color rgb="FFFF0000"/>
        <rFont val="Arial"/>
        <family val="2"/>
      </rPr>
      <t>: H4 e obtemos 12.435 €.</t>
    </r>
  </si>
  <si>
    <t xml:space="preserve">Embora a alternativa “Subcontratação” resulte expectavelmente mais económica, existe uma probabilidade de 0,28* de esta se vir a revelar afinal </t>
  </si>
  <si>
    <t xml:space="preserve"> * 0,28 foi obtido na aplicação Repetidor e tratando em frequência o resultado das corridas (umas centenas de modo a minimizar o erro amostral)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</si>
</sst>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000"/>
  </numFmts>
  <fonts count="3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i/>
      <sz val="20"/>
      <color indexed="10"/>
      <name val="Times New Roman"/>
      <family val="1"/>
    </font>
    <font>
      <sz val="10"/>
      <color indexed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sz val="14"/>
      <color indexed="12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vertAlign val="subscript"/>
      <sz val="10"/>
      <name val="Arial"/>
      <family val="2"/>
    </font>
    <font>
      <sz val="10"/>
      <color rgb="FF002060"/>
      <name val="Arial"/>
      <family val="2"/>
    </font>
    <font>
      <b/>
      <u/>
      <sz val="10"/>
      <color rgb="FFFF0000"/>
      <name val="Arial"/>
      <family val="2"/>
    </font>
    <font>
      <b/>
      <sz val="16"/>
      <color rgb="FFC00000"/>
      <name val="Times New Roman"/>
      <family val="1"/>
    </font>
    <font>
      <b/>
      <sz val="10"/>
      <color rgb="FFC0000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9"/>
      <name val="Arial"/>
      <family val="2"/>
    </font>
    <font>
      <sz val="8"/>
      <color rgb="FFFF0000"/>
      <name val="Arial"/>
      <family val="2"/>
    </font>
    <font>
      <i/>
      <sz val="8"/>
      <color rgb="FFFF0000"/>
      <name val="Arial"/>
      <family val="2"/>
    </font>
    <font>
      <sz val="8"/>
      <color rgb="FFFF0000"/>
      <name val="Symbol"/>
      <family val="1"/>
      <charset val="2"/>
    </font>
    <font>
      <sz val="9"/>
      <color rgb="FFFF0000"/>
      <name val="Arial"/>
      <family val="2"/>
    </font>
    <font>
      <i/>
      <sz val="8"/>
      <name val="Arial"/>
      <family val="2"/>
    </font>
    <font>
      <i/>
      <vertAlign val="subscript"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164" fontId="2" fillId="3" borderId="0" xfId="0" applyNumberFormat="1" applyFont="1" applyFill="1" applyProtection="1">
      <protection hidden="1"/>
    </xf>
    <xf numFmtId="164" fontId="2" fillId="3" borderId="0" xfId="0" applyNumberFormat="1" applyFont="1" applyFill="1"/>
    <xf numFmtId="0" fontId="2" fillId="3" borderId="0" xfId="0" applyFont="1" applyFill="1"/>
    <xf numFmtId="0" fontId="7" fillId="3" borderId="0" xfId="2" applyFont="1" applyFill="1" applyAlignment="1" applyProtection="1">
      <alignment horizontal="center"/>
    </xf>
    <xf numFmtId="0" fontId="5" fillId="3" borderId="0" xfId="0" quotePrefix="1" applyFont="1" applyFill="1" applyAlignment="1">
      <alignment horizontal="center"/>
    </xf>
    <xf numFmtId="164" fontId="0" fillId="3" borderId="0" xfId="0" applyNumberFormat="1" applyFill="1" applyProtection="1">
      <protection hidden="1"/>
    </xf>
    <xf numFmtId="0" fontId="2" fillId="3" borderId="0" xfId="0" applyFont="1" applyFill="1" applyProtection="1">
      <protection hidden="1"/>
    </xf>
    <xf numFmtId="0" fontId="8" fillId="3" borderId="0" xfId="0" applyFont="1" applyFill="1" applyAlignment="1">
      <alignment horizontal="center"/>
    </xf>
    <xf numFmtId="0" fontId="0" fillId="3" borderId="0" xfId="0" applyFill="1" applyProtection="1">
      <protection hidden="1"/>
    </xf>
    <xf numFmtId="0" fontId="10" fillId="3" borderId="0" xfId="0" applyFont="1" applyFill="1" applyAlignment="1" applyProtection="1">
      <alignment horizontal="left"/>
      <protection hidden="1"/>
    </xf>
    <xf numFmtId="0" fontId="0" fillId="3" borderId="0" xfId="0" applyFill="1"/>
    <xf numFmtId="0" fontId="2" fillId="3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>
      <alignment horizontal="center"/>
    </xf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10" fontId="11" fillId="2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right"/>
    </xf>
    <xf numFmtId="3" fontId="14" fillId="6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10" fontId="16" fillId="7" borderId="0" xfId="0" applyNumberFormat="1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left"/>
    </xf>
    <xf numFmtId="165" fontId="12" fillId="3" borderId="0" xfId="0" applyNumberFormat="1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" fontId="14" fillId="6" borderId="0" xfId="0" applyNumberFormat="1" applyFont="1" applyFill="1" applyAlignment="1">
      <alignment horizontal="center" vertical="center"/>
    </xf>
    <xf numFmtId="10" fontId="11" fillId="2" borderId="0" xfId="0" applyNumberFormat="1" applyFont="1" applyFill="1" applyAlignment="1">
      <alignment horizontal="center" vertical="center"/>
    </xf>
    <xf numFmtId="10" fontId="16" fillId="7" borderId="0" xfId="0" applyNumberFormat="1" applyFont="1" applyFill="1" applyAlignment="1">
      <alignment horizontal="center" vertical="center"/>
    </xf>
    <xf numFmtId="164" fontId="11" fillId="5" borderId="0" xfId="0" applyNumberFormat="1" applyFont="1" applyFill="1" applyAlignment="1">
      <alignment horizontal="center"/>
    </xf>
    <xf numFmtId="3" fontId="11" fillId="5" borderId="0" xfId="0" applyNumberFormat="1" applyFont="1" applyFill="1" applyAlignment="1">
      <alignment horizont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165" fontId="11" fillId="5" borderId="6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left" vertical="center"/>
    </xf>
    <xf numFmtId="165" fontId="12" fillId="3" borderId="6" xfId="0" applyNumberFormat="1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7" fillId="3" borderId="0" xfId="2" applyFont="1" applyFill="1" applyAlignment="1" applyProtection="1">
      <alignment horizontal="center"/>
    </xf>
    <xf numFmtId="164" fontId="2" fillId="8" borderId="0" xfId="0" applyNumberFormat="1" applyFont="1" applyFill="1" applyProtection="1">
      <protection hidden="1"/>
    </xf>
    <xf numFmtId="164" fontId="18" fillId="8" borderId="0" xfId="0" applyNumberFormat="1" applyFont="1" applyFill="1" applyAlignment="1">
      <alignment horizontal="center"/>
    </xf>
    <xf numFmtId="164" fontId="0" fillId="0" borderId="0" xfId="0" applyNumberFormat="1"/>
    <xf numFmtId="0" fontId="2" fillId="4" borderId="0" xfId="0" applyFont="1" applyFill="1" applyProtection="1"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4" fillId="3" borderId="0" xfId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" fillId="3" borderId="0" xfId="1" applyFill="1"/>
    <xf numFmtId="0" fontId="2" fillId="0" borderId="0" xfId="1"/>
    <xf numFmtId="0" fontId="9" fillId="3" borderId="0" xfId="0" applyFont="1" applyFill="1" applyAlignment="1" applyProtection="1">
      <alignment horizontal="left"/>
      <protection hidden="1"/>
    </xf>
    <xf numFmtId="0" fontId="19" fillId="3" borderId="0" xfId="0" applyFont="1" applyFill="1" applyAlignment="1" applyProtection="1">
      <alignment horizontal="right"/>
      <protection hidden="1"/>
    </xf>
    <xf numFmtId="164" fontId="20" fillId="3" borderId="0" xfId="0" applyNumberFormat="1" applyFont="1" applyFill="1" applyAlignment="1" applyProtection="1">
      <alignment horizontal="center"/>
      <protection hidden="1"/>
    </xf>
    <xf numFmtId="164" fontId="21" fillId="3" borderId="0" xfId="0" applyNumberFormat="1" applyFont="1" applyFill="1" applyAlignment="1" applyProtection="1">
      <alignment horizontal="center"/>
      <protection hidden="1"/>
    </xf>
    <xf numFmtId="164" fontId="21" fillId="3" borderId="0" xfId="0" applyNumberFormat="1" applyFont="1" applyFill="1" applyAlignment="1" applyProtection="1">
      <alignment horizontal="left"/>
      <protection hidden="1"/>
    </xf>
    <xf numFmtId="164" fontId="5" fillId="3" borderId="0" xfId="0" quotePrefix="1" applyNumberFormat="1" applyFont="1" applyFill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22" fillId="10" borderId="0" xfId="0" applyFont="1" applyFill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right" vertical="center" wrapText="1"/>
    </xf>
    <xf numFmtId="0" fontId="23" fillId="10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9" xfId="0" applyFont="1" applyBorder="1" applyAlignment="1">
      <alignment horizontal="center" vertical="center" wrapText="1"/>
    </xf>
    <xf numFmtId="0" fontId="14" fillId="6" borderId="0" xfId="0" applyFont="1" applyFill="1"/>
    <xf numFmtId="0" fontId="10" fillId="3" borderId="0" xfId="0" applyFont="1" applyFill="1" applyAlignment="1">
      <alignment horizontal="left"/>
    </xf>
    <xf numFmtId="0" fontId="25" fillId="6" borderId="0" xfId="0" applyFont="1" applyFill="1"/>
    <xf numFmtId="0" fontId="25" fillId="6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9" fillId="3" borderId="0" xfId="0" applyFont="1" applyFill="1" applyAlignment="1">
      <alignment horizontal="right" vertical="center"/>
    </xf>
    <xf numFmtId="3" fontId="28" fillId="6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2" fillId="10" borderId="0" xfId="0" applyFont="1" applyFill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Normal_Simulador série 3_09" xfId="1" xr:uid="{00000000-0005-0000-0000-000002000000}"/>
  </cellStyles>
  <dxfs count="0"/>
  <tableStyles count="0" defaultTableStyle="TableStyleMedium2" defaultPivotStyle="PivotStyleLight16"/>
  <colors>
    <mruColors>
      <color rgb="FFF86726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231321</xdr:rowOff>
    </xdr:from>
    <xdr:to>
      <xdr:col>12</xdr:col>
      <xdr:colOff>136070</xdr:colOff>
      <xdr:row>6</xdr:row>
      <xdr:rowOff>204107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46696" y="231321"/>
          <a:ext cx="2864303" cy="1224643"/>
        </a:xfrm>
        <a:prstGeom prst="rect">
          <a:avLst/>
        </a:prstGeom>
        <a:solidFill>
          <a:srgbClr val="FAC09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Os conceitos e técnicas de cálculo próprios nesta natureza de casos, bem como o caso presente, encontram-se descritos</a:t>
          </a:r>
          <a:r>
            <a:rPr lang="en-US" sz="900" baseline="0"/>
            <a:t> no meu livro "</a:t>
          </a:r>
          <a:r>
            <a:rPr lang="en-US" sz="900" b="1" baseline="0"/>
            <a:t>Engenharia Económica com o EXCEL - Casos de Apoio à Decisão</a:t>
          </a:r>
          <a:r>
            <a:rPr lang="en-US" sz="900" baseline="0"/>
            <a:t>", LIDEL, 2021.</a:t>
          </a:r>
        </a:p>
        <a:p>
          <a:r>
            <a:rPr lang="en-US" sz="900" baseline="0"/>
            <a:t>Ver uma descrição aqui: </a:t>
          </a:r>
          <a:r>
            <a:rPr lang="en-US" sz="900" b="1" baseline="0"/>
            <a:t>https://www.rassis.com/livro_EEE_CAD.htm</a:t>
          </a:r>
          <a:r>
            <a:rPr lang="en-US" sz="900" baseline="0"/>
            <a:t>l </a:t>
          </a:r>
        </a:p>
        <a:p>
          <a:endParaRPr lang="en-US" sz="900"/>
        </a:p>
      </xdr:txBody>
    </xdr:sp>
    <xdr:clientData/>
  </xdr:twoCellAnchor>
  <xdr:twoCellAnchor>
    <xdr:from>
      <xdr:col>1</xdr:col>
      <xdr:colOff>102053</xdr:colOff>
      <xdr:row>13</xdr:row>
      <xdr:rowOff>13607</xdr:rowOff>
    </xdr:from>
    <xdr:to>
      <xdr:col>12</xdr:col>
      <xdr:colOff>13607</xdr:colOff>
      <xdr:row>32</xdr:row>
      <xdr:rowOff>34018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4964" y="2857500"/>
          <a:ext cx="10613572" cy="3156857"/>
        </a:xfrm>
        <a:prstGeom prst="rect">
          <a:avLst/>
        </a:prstGeom>
        <a:solidFill>
          <a:srgbClr val="FAC09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Uma empresa pretende saber se será mais económico fabricar ela própria ou subcontratar (</a:t>
          </a:r>
          <a:r>
            <a:rPr lang="pt-PT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or buy</a:t>
          </a:r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uma peça destinada a um produto cuja necessidade é de 5.000 unidades/ano durante 3 anos. Optando pelo fabrico próprio, a empresa tem de investir 15.000 € numa ferramenta e consegue um custo de produção de 2,5 €/unidade. Optando pela subcontratação, a empresa consegue um preço de 3,5 €/unidade. A taxa mínima de atractividade vigente na empresa para esta natureza de investimentos é 10%.ano.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Questões</a:t>
          </a:r>
          <a:endParaRPr lang="en-US" sz="1000" b="1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Qual a melhor alternativa?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Qual o volume de produção </a:t>
          </a:r>
          <a:r>
            <a:rPr lang="pt-PT" sz="10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que tornaria indiferentes as duas alternativas?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A partir de que prazo verificar-se-ia a inversão da decisão? Isto é, qual o prazo para o qual a fabricação própria se tornaria mais económica do que a subcontratação? 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 Qual das alternativas seria favorecida com o aumento do custo do dinheiro? 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e) Qual seria o volume de produção que tornaria a alternativa de subcontratação 10% mais económica?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f) Qual o valor do investimento no caso de a empresa optar pela fabricação própria que provocaria a inversão da decisão?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g) Devido a incerteza, a produção prevista foi estimada dentro de um intervalo descrito por uma distribuição de probabilidade triangular e que o custo unitário foi estimado também dentro de um intervalo descrito por uma distribuição de probabilidade uniforme (ou rectangular). Os parâmetros das duas distribuições encontram-se descritos no Quadro seguinte.</a:t>
          </a:r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endParaRPr lang="en-US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265340</xdr:colOff>
      <xdr:row>26</xdr:row>
      <xdr:rowOff>122466</xdr:rowOff>
    </xdr:from>
    <xdr:to>
      <xdr:col>5</xdr:col>
      <xdr:colOff>571499</xdr:colOff>
      <xdr:row>30</xdr:row>
      <xdr:rowOff>76171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161" y="5123091"/>
          <a:ext cx="3224892" cy="606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891268</xdr:colOff>
      <xdr:row>26</xdr:row>
      <xdr:rowOff>95250</xdr:rowOff>
    </xdr:from>
    <xdr:to>
      <xdr:col>11</xdr:col>
      <xdr:colOff>287112</xdr:colOff>
      <xdr:row>30</xdr:row>
      <xdr:rowOff>153814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5822" y="5095875"/>
          <a:ext cx="5233308" cy="71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10</xdr:row>
          <xdr:rowOff>19050</xdr:rowOff>
        </xdr:from>
        <xdr:to>
          <xdr:col>2</xdr:col>
          <xdr:colOff>228600</xdr:colOff>
          <xdr:row>12</xdr:row>
          <xdr:rowOff>190500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6</xdr:row>
          <xdr:rowOff>161925</xdr:rowOff>
        </xdr:from>
        <xdr:to>
          <xdr:col>2</xdr:col>
          <xdr:colOff>238125</xdr:colOff>
          <xdr:row>9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144235</xdr:colOff>
      <xdr:row>12</xdr:row>
      <xdr:rowOff>152400</xdr:rowOff>
    </xdr:from>
    <xdr:to>
      <xdr:col>10</xdr:col>
      <xdr:colOff>178593</xdr:colOff>
      <xdr:row>16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51126" y="2241947"/>
          <a:ext cx="1939358" cy="63341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negativos significam que a Subcontratação é mais económica do que a Fabricação própria.</a:t>
          </a:r>
        </a:p>
        <a:p>
          <a:pPr algn="l"/>
          <a:r>
            <a:rPr lang="pt-PT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positivos significam o contrário.</a:t>
          </a:r>
          <a:endParaRPr lang="pt-PT" sz="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15</xdr:row>
          <xdr:rowOff>19050</xdr:rowOff>
        </xdr:from>
        <xdr:to>
          <xdr:col>2</xdr:col>
          <xdr:colOff>228600</xdr:colOff>
          <xdr:row>17</xdr:row>
          <xdr:rowOff>190500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219075</xdr:colOff>
          <xdr:row>11</xdr:row>
          <xdr:rowOff>161925</xdr:rowOff>
        </xdr:from>
        <xdr:to>
          <xdr:col>2</xdr:col>
          <xdr:colOff>238125</xdr:colOff>
          <xdr:row>14</xdr:row>
          <xdr:rowOff>161925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ssis46@gmail.com" TargetMode="External"/><Relationship Id="rId1" Type="http://schemas.openxmlformats.org/officeDocument/2006/relationships/hyperlink" Target="http://www.rassi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4.w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4.bin"/><Relationship Id="rId4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4"/>
  <sheetViews>
    <sheetView tabSelected="1" zoomScale="140" zoomScaleNormal="140" workbookViewId="0"/>
  </sheetViews>
  <sheetFormatPr defaultColWidth="9.140625" defaultRowHeight="12.75" x14ac:dyDescent="0.2"/>
  <cols>
    <col min="1" max="4" width="14.5703125" style="6" customWidth="1"/>
    <col min="5" max="13" width="14.5703125" style="9" customWidth="1"/>
    <col min="14" max="14" width="14.5703125" style="11" customWidth="1"/>
    <col min="15" max="44" width="15.5703125" style="11" customWidth="1"/>
    <col min="45" max="16384" width="9.140625" style="11"/>
  </cols>
  <sheetData>
    <row r="1" spans="1:44" customFormat="1" ht="18" customHeight="1" x14ac:dyDescent="0.2">
      <c r="A1" s="1"/>
      <c r="B1" s="1"/>
      <c r="C1" s="1"/>
      <c r="D1" s="7"/>
      <c r="E1" s="7"/>
      <c r="F1" s="7"/>
      <c r="G1" s="7"/>
      <c r="H1" s="7"/>
      <c r="I1" s="7"/>
      <c r="J1" s="7"/>
      <c r="K1" s="7"/>
      <c r="L1" s="7"/>
      <c r="M1" s="7"/>
      <c r="N1" s="3"/>
      <c r="O1" s="3"/>
      <c r="P1" s="3"/>
      <c r="Q1" s="3"/>
    </row>
    <row r="2" spans="1:44" customFormat="1" ht="10.5" customHeight="1" x14ac:dyDescent="0.2">
      <c r="A2" s="7"/>
      <c r="B2" s="7"/>
      <c r="C2" s="7"/>
      <c r="D2" s="7"/>
      <c r="E2" s="55"/>
      <c r="F2" s="55"/>
      <c r="G2" s="55"/>
      <c r="H2" s="55"/>
      <c r="I2" s="55"/>
      <c r="J2" s="7"/>
      <c r="K2" s="7"/>
      <c r="L2" s="7"/>
      <c r="M2" s="7"/>
      <c r="N2" s="3"/>
      <c r="O2" s="3"/>
      <c r="P2" s="3"/>
      <c r="Q2" s="3"/>
    </row>
    <row r="3" spans="1:44" s="9" customFormat="1" ht="24" customHeight="1" x14ac:dyDescent="0.35">
      <c r="A3" s="7"/>
      <c r="B3" s="7"/>
      <c r="C3" s="7"/>
      <c r="D3" s="7"/>
      <c r="E3" s="55"/>
      <c r="F3" s="55"/>
      <c r="G3" s="56" t="s">
        <v>40</v>
      </c>
      <c r="H3" s="55"/>
      <c r="I3" s="55"/>
      <c r="J3" s="7"/>
      <c r="K3" s="7"/>
      <c r="L3" s="7"/>
      <c r="M3" s="7"/>
      <c r="N3" s="7"/>
      <c r="O3" s="7"/>
      <c r="P3" s="7"/>
    </row>
    <row r="4" spans="1:44" s="9" customFormat="1" ht="24" customHeight="1" x14ac:dyDescent="0.35">
      <c r="A4" s="7"/>
      <c r="B4" s="7"/>
      <c r="C4" s="7"/>
      <c r="D4" s="7"/>
      <c r="E4" s="55"/>
      <c r="F4" s="55"/>
      <c r="G4" s="56" t="s">
        <v>41</v>
      </c>
      <c r="H4" s="55"/>
      <c r="I4" s="55"/>
      <c r="J4" s="7"/>
      <c r="K4" s="7"/>
      <c r="L4" s="7"/>
      <c r="M4" s="7"/>
      <c r="N4" s="7"/>
      <c r="O4" s="7"/>
      <c r="P4" s="7"/>
    </row>
    <row r="5" spans="1:44" customFormat="1" ht="10.5" customHeight="1" x14ac:dyDescent="0.2">
      <c r="A5" s="7"/>
      <c r="B5" s="7"/>
      <c r="C5" s="7"/>
      <c r="D5" s="7"/>
      <c r="E5" s="55"/>
      <c r="F5" s="55"/>
      <c r="G5" s="55"/>
      <c r="H5" s="55"/>
      <c r="I5" s="55"/>
      <c r="J5" s="7"/>
      <c r="K5" s="7"/>
      <c r="L5" s="7"/>
      <c r="M5" s="7"/>
      <c r="N5" s="3"/>
      <c r="O5" s="3"/>
      <c r="P5" s="3"/>
      <c r="Q5" s="3"/>
    </row>
    <row r="6" spans="1:44" customFormat="1" ht="10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3"/>
      <c r="O6" s="3"/>
      <c r="P6" s="3"/>
      <c r="Q6" s="3"/>
    </row>
    <row r="7" spans="1:44" s="60" customFormat="1" ht="18" customHeight="1" x14ac:dyDescent="0.3">
      <c r="A7" s="57"/>
      <c r="B7" s="57"/>
      <c r="C7" s="57"/>
      <c r="D7" s="2"/>
      <c r="E7" s="2"/>
      <c r="F7" s="2"/>
      <c r="G7" s="63" t="s">
        <v>0</v>
      </c>
      <c r="H7" s="2"/>
      <c r="I7" s="2"/>
      <c r="J7" s="58"/>
      <c r="K7" s="2"/>
      <c r="L7" s="2"/>
      <c r="M7" s="59"/>
      <c r="N7" s="59"/>
      <c r="O7" s="59"/>
      <c r="P7" s="59"/>
      <c r="Q7" s="59"/>
    </row>
    <row r="8" spans="1:44" s="60" customFormat="1" ht="18" customHeight="1" x14ac:dyDescent="0.25">
      <c r="A8" s="57"/>
      <c r="B8" s="57"/>
      <c r="C8" s="57"/>
      <c r="D8" s="2"/>
      <c r="E8" s="2"/>
      <c r="F8" s="2"/>
      <c r="G8" s="64" t="s">
        <v>39</v>
      </c>
      <c r="H8" s="2"/>
      <c r="I8" s="2"/>
      <c r="J8" s="58"/>
      <c r="K8" s="2"/>
      <c r="L8" s="2"/>
      <c r="M8" s="59"/>
      <c r="N8" s="59"/>
      <c r="O8" s="59"/>
      <c r="P8" s="59"/>
      <c r="Q8" s="59"/>
    </row>
    <row r="9" spans="1:44" s="60" customFormat="1" ht="18" customHeight="1" x14ac:dyDescent="0.2">
      <c r="A9" s="57"/>
      <c r="B9" s="57"/>
      <c r="C9" s="57"/>
      <c r="D9" s="2"/>
      <c r="E9" s="2"/>
      <c r="F9" s="2"/>
      <c r="G9" s="51" t="s">
        <v>37</v>
      </c>
      <c r="H9" s="2"/>
      <c r="I9" s="2"/>
      <c r="J9" s="2"/>
      <c r="K9" s="2"/>
      <c r="L9" s="2"/>
      <c r="M9" s="59"/>
      <c r="N9" s="59"/>
      <c r="O9" s="59"/>
      <c r="P9" s="59"/>
      <c r="Q9" s="59"/>
    </row>
    <row r="10" spans="1:44" s="6" customFormat="1" ht="18" customHeight="1" x14ac:dyDescent="0.25">
      <c r="A10" s="2"/>
      <c r="B10" s="2"/>
      <c r="C10" s="2"/>
      <c r="D10" s="2"/>
      <c r="E10" s="2"/>
      <c r="F10" s="2"/>
      <c r="G10" s="4" t="s">
        <v>1</v>
      </c>
      <c r="H10" s="66"/>
      <c r="I10" s="66"/>
      <c r="J10" s="2"/>
      <c r="K10" s="2"/>
      <c r="L10" s="2"/>
      <c r="M10" s="1"/>
      <c r="N10" s="1"/>
    </row>
    <row r="11" spans="1:44" customFormat="1" ht="15.75" x14ac:dyDescent="0.25">
      <c r="A11" s="1"/>
      <c r="B11" s="1"/>
      <c r="C11" s="1"/>
      <c r="D11" s="2"/>
      <c r="E11" s="3"/>
      <c r="F11" s="3"/>
      <c r="G11" s="3"/>
      <c r="H11" s="3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s="54" customFormat="1" ht="18" customHeight="1" x14ac:dyDescent="0.3">
      <c r="A12" s="1"/>
      <c r="B12" s="1"/>
      <c r="C12" s="1"/>
      <c r="D12" s="52"/>
      <c r="E12" s="52"/>
      <c r="F12" s="52"/>
      <c r="G12" s="53" t="s">
        <v>8</v>
      </c>
      <c r="H12" s="52"/>
      <c r="I12" s="52"/>
      <c r="J12" s="52"/>
      <c r="K12" s="1"/>
      <c r="L12" s="1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44" customFormat="1" ht="18.75" x14ac:dyDescent="0.3">
      <c r="A13" s="1"/>
      <c r="B13" s="1"/>
      <c r="C13" s="1"/>
      <c r="D13" s="6"/>
      <c r="E13" s="7"/>
      <c r="F13" s="7"/>
      <c r="G13" s="8"/>
      <c r="H13" s="7"/>
      <c r="I13" s="7"/>
      <c r="J13" s="7"/>
      <c r="K13" s="7"/>
      <c r="L13" s="7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customFormat="1" x14ac:dyDescent="0.2">
      <c r="A14" s="62" t="s">
        <v>42</v>
      </c>
      <c r="B14" s="1"/>
      <c r="C14" s="1"/>
      <c r="D14" s="6"/>
      <c r="E14" s="7"/>
      <c r="F14" s="7"/>
      <c r="G14" s="9"/>
      <c r="H14" s="7"/>
      <c r="I14" s="7"/>
      <c r="J14" s="7"/>
      <c r="K14" s="7"/>
      <c r="L14" s="7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customFormat="1" x14ac:dyDescent="0.2">
      <c r="A15" s="1"/>
      <c r="B15" s="1"/>
      <c r="C15" s="1"/>
      <c r="D15" s="61"/>
      <c r="E15" s="7"/>
      <c r="F15" s="7"/>
      <c r="G15" s="9"/>
      <c r="H15" s="7"/>
      <c r="I15" s="7"/>
      <c r="J15" s="7"/>
      <c r="K15" s="7"/>
      <c r="L15" s="7"/>
      <c r="M15" s="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customFormat="1" ht="15.75" x14ac:dyDescent="0.25">
      <c r="A16" s="1"/>
      <c r="B16" s="1"/>
      <c r="C16" s="1"/>
      <c r="D16" s="6"/>
      <c r="E16" s="65"/>
      <c r="F16" s="7"/>
      <c r="G16" s="9"/>
      <c r="H16" s="7"/>
      <c r="I16" s="7"/>
      <c r="J16" s="7"/>
      <c r="K16" s="7"/>
      <c r="L16" s="7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customFormat="1" x14ac:dyDescent="0.2">
      <c r="A17" s="1"/>
      <c r="B17" s="1"/>
      <c r="C17" s="1"/>
      <c r="D17" s="6"/>
      <c r="E17" s="9"/>
      <c r="F17" s="7"/>
      <c r="G17" s="9"/>
      <c r="H17" s="7"/>
      <c r="I17" s="7"/>
      <c r="J17" s="7"/>
      <c r="K17" s="7"/>
      <c r="L17" s="7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customFormat="1" x14ac:dyDescent="0.2">
      <c r="A18" s="1"/>
      <c r="B18" s="1"/>
      <c r="C18" s="1"/>
      <c r="D18" s="10"/>
      <c r="E18" s="7"/>
      <c r="F18" s="7"/>
      <c r="G18" s="9"/>
      <c r="H18" s="7"/>
      <c r="I18" s="7"/>
      <c r="J18" s="7"/>
      <c r="K18" s="7"/>
      <c r="L18" s="7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x14ac:dyDescent="0.2">
      <c r="A19" s="1"/>
      <c r="B19" s="1"/>
      <c r="C19" s="1"/>
      <c r="D19" s="10"/>
      <c r="E19" s="7"/>
      <c r="F19" s="7"/>
      <c r="H19" s="7"/>
      <c r="I19" s="7"/>
      <c r="J19" s="7"/>
      <c r="K19" s="7"/>
      <c r="L19" s="7"/>
      <c r="M19" s="7"/>
      <c r="N19" s="3"/>
      <c r="O19" s="3"/>
    </row>
    <row r="20" spans="1:44" x14ac:dyDescent="0.2">
      <c r="A20" s="1"/>
      <c r="B20" s="1"/>
      <c r="C20" s="1"/>
      <c r="D20" s="1"/>
      <c r="E20" s="7"/>
      <c r="F20" s="7"/>
      <c r="G20" s="7"/>
      <c r="H20" s="7"/>
      <c r="I20" s="7"/>
      <c r="J20" s="7"/>
      <c r="K20" s="7"/>
      <c r="L20" s="7"/>
      <c r="M20" s="7"/>
      <c r="N20" s="3"/>
      <c r="O20" s="3"/>
    </row>
    <row r="21" spans="1:44" x14ac:dyDescent="0.2">
      <c r="A21" s="1"/>
      <c r="B21" s="1"/>
      <c r="C21" s="1"/>
      <c r="D21" s="1"/>
      <c r="E21" s="7"/>
      <c r="F21" s="7"/>
      <c r="G21" s="7"/>
      <c r="H21" s="7"/>
      <c r="I21" s="12"/>
      <c r="J21" s="7"/>
      <c r="K21" s="7"/>
      <c r="L21" s="7"/>
      <c r="M21" s="7"/>
      <c r="N21" s="3"/>
      <c r="O21" s="3"/>
    </row>
    <row r="22" spans="1:44" x14ac:dyDescent="0.2">
      <c r="A22" s="1"/>
      <c r="B22" s="1"/>
      <c r="C22" s="1"/>
      <c r="D22" s="1"/>
      <c r="E22" s="7"/>
      <c r="F22" s="7"/>
      <c r="G22" s="7"/>
      <c r="H22" s="7"/>
      <c r="I22" s="7"/>
      <c r="J22" s="7"/>
      <c r="K22" s="7"/>
      <c r="L22" s="7"/>
      <c r="M22" s="7"/>
      <c r="N22" s="3"/>
      <c r="O22" s="3"/>
    </row>
    <row r="34" spans="4:5" ht="15.75" x14ac:dyDescent="0.25">
      <c r="D34" s="62" t="s">
        <v>38</v>
      </c>
      <c r="E34" s="65" t="s">
        <v>2</v>
      </c>
    </row>
    <row r="50" spans="3:6" x14ac:dyDescent="0.2">
      <c r="C50" s="90"/>
      <c r="D50" s="68" t="s">
        <v>46</v>
      </c>
      <c r="E50" s="90" t="s">
        <v>52</v>
      </c>
      <c r="F50" s="68" t="s">
        <v>46</v>
      </c>
    </row>
    <row r="51" spans="3:6" ht="13.5" thickBot="1" x14ac:dyDescent="0.25">
      <c r="C51" s="90"/>
      <c r="D51" s="69" t="s">
        <v>47</v>
      </c>
      <c r="E51" s="91"/>
      <c r="F51" s="69" t="s">
        <v>53</v>
      </c>
    </row>
    <row r="52" spans="3:6" ht="22.5" thickBot="1" x14ac:dyDescent="0.25">
      <c r="C52" s="70" t="s">
        <v>48</v>
      </c>
      <c r="D52" s="71" t="s">
        <v>49</v>
      </c>
      <c r="E52" s="71" t="s">
        <v>54</v>
      </c>
      <c r="F52" s="71" t="s">
        <v>55</v>
      </c>
    </row>
    <row r="53" spans="3:6" ht="13.5" thickBot="1" x14ac:dyDescent="0.25">
      <c r="C53" s="72"/>
      <c r="D53" s="73" t="s">
        <v>50</v>
      </c>
      <c r="E53" s="73" t="s">
        <v>56</v>
      </c>
      <c r="F53"/>
    </row>
    <row r="54" spans="3:6" ht="23.25" thickBot="1" x14ac:dyDescent="0.25">
      <c r="C54" s="74" t="s">
        <v>51</v>
      </c>
      <c r="D54" s="75">
        <v>2.1</v>
      </c>
      <c r="E54" s="75">
        <v>2.9</v>
      </c>
      <c r="F54"/>
    </row>
  </sheetData>
  <mergeCells count="2">
    <mergeCell ref="C50:C51"/>
    <mergeCell ref="E50:E51"/>
  </mergeCells>
  <phoneticPr fontId="1" type="noConversion"/>
  <hyperlinks>
    <hyperlink ref="G10" r:id="rId1" xr:uid="{28CD4AED-BE33-44EC-AD6F-C73273BE5B7F}"/>
    <hyperlink ref="G9" r:id="rId2" xr:uid="{7FBE9C1B-F38B-4487-A948-4D34D5625CEC}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zoomScale="160" zoomScaleNormal="160" workbookViewId="0"/>
  </sheetViews>
  <sheetFormatPr defaultColWidth="8.85546875" defaultRowHeight="12.75" x14ac:dyDescent="0.2"/>
  <cols>
    <col min="1" max="1" width="22.140625" style="14" customWidth="1"/>
    <col min="2" max="4" width="14.28515625" style="14" customWidth="1"/>
    <col min="5" max="5" width="14.28515625" style="18" customWidth="1"/>
    <col min="6" max="6" width="4.7109375" style="18" customWidth="1"/>
    <col min="7" max="8" width="14.28515625" style="18" customWidth="1"/>
    <col min="9" max="10" width="14.28515625" style="16" customWidth="1"/>
    <col min="11" max="11" width="14.28515625" style="15" customWidth="1"/>
    <col min="12" max="20" width="13" style="15" customWidth="1"/>
    <col min="21" max="29" width="8.85546875" style="15"/>
    <col min="30" max="16384" width="8.85546875" style="14"/>
  </cols>
  <sheetData>
    <row r="1" spans="2:10" ht="13.15" customHeight="1" x14ac:dyDescent="0.2">
      <c r="D1" s="15"/>
      <c r="E1" s="16"/>
      <c r="F1" s="16"/>
      <c r="G1" s="16"/>
      <c r="H1" s="16"/>
    </row>
    <row r="2" spans="2:10" ht="13.15" customHeight="1" x14ac:dyDescent="0.2">
      <c r="D2" s="15"/>
      <c r="E2" s="16"/>
      <c r="F2" s="16"/>
      <c r="H2" s="92" t="s">
        <v>12</v>
      </c>
    </row>
    <row r="3" spans="2:10" ht="13.15" customHeight="1" x14ac:dyDescent="0.2">
      <c r="D3" s="15"/>
      <c r="E3" s="16"/>
      <c r="F3" s="16"/>
      <c r="H3" s="93"/>
    </row>
    <row r="4" spans="2:10" ht="13.15" customHeight="1" x14ac:dyDescent="0.2">
      <c r="C4" s="28" t="s">
        <v>9</v>
      </c>
      <c r="D4" s="20">
        <v>5000</v>
      </c>
      <c r="E4" s="15" t="s">
        <v>30</v>
      </c>
      <c r="F4" s="15"/>
      <c r="G4" s="28" t="s">
        <v>11</v>
      </c>
      <c r="H4" s="20">
        <v>15000</v>
      </c>
      <c r="I4" s="15" t="s">
        <v>13</v>
      </c>
      <c r="J4" s="15"/>
    </row>
    <row r="5" spans="2:10" ht="13.15" customHeight="1" x14ac:dyDescent="0.2">
      <c r="C5" s="26"/>
      <c r="E5" s="14"/>
      <c r="F5" s="15"/>
      <c r="G5" s="28" t="s">
        <v>14</v>
      </c>
      <c r="H5" s="13">
        <v>2.5</v>
      </c>
      <c r="I5" s="15" t="s">
        <v>15</v>
      </c>
      <c r="J5" s="15"/>
    </row>
    <row r="6" spans="2:10" ht="13.15" customHeight="1" x14ac:dyDescent="0.2">
      <c r="C6" s="28" t="s">
        <v>4</v>
      </c>
      <c r="D6" s="13">
        <v>3</v>
      </c>
      <c r="E6" s="15" t="s">
        <v>5</v>
      </c>
      <c r="G6" s="28" t="s">
        <v>18</v>
      </c>
      <c r="H6" s="19">
        <f>H4+H5*D4*D9</f>
        <v>46085.649887302803</v>
      </c>
      <c r="I6" s="15" t="s">
        <v>13</v>
      </c>
    </row>
    <row r="7" spans="2:10" ht="13.15" customHeight="1" x14ac:dyDescent="0.2">
      <c r="C7" s="28" t="s">
        <v>3</v>
      </c>
      <c r="D7" s="17">
        <v>0.1</v>
      </c>
      <c r="E7" s="15" t="s">
        <v>17</v>
      </c>
      <c r="F7" s="15"/>
      <c r="G7" s="28" t="s">
        <v>21</v>
      </c>
      <c r="H7" s="19">
        <f>H4*D12+H5*D4</f>
        <v>18531.722054380662</v>
      </c>
      <c r="I7" s="15" t="s">
        <v>19</v>
      </c>
      <c r="J7" s="15"/>
    </row>
    <row r="8" spans="2:10" ht="13.15" customHeight="1" x14ac:dyDescent="0.2">
      <c r="E8" s="14"/>
      <c r="F8" s="15"/>
      <c r="J8" s="15"/>
    </row>
    <row r="9" spans="2:10" ht="13.15" customHeight="1" x14ac:dyDescent="0.2">
      <c r="C9" s="28" t="s">
        <v>7</v>
      </c>
      <c r="D9" s="22">
        <f>(((1+D7)^D6)-1)/(D7*(1+D7)^D6)</f>
        <v>2.4868519909842246</v>
      </c>
      <c r="E9" s="14"/>
      <c r="F9" s="15"/>
      <c r="G9" s="15"/>
      <c r="H9" s="67" t="s">
        <v>16</v>
      </c>
      <c r="I9" s="15"/>
      <c r="J9" s="15"/>
    </row>
    <row r="10" spans="2:10" ht="13.15" customHeight="1" x14ac:dyDescent="0.2">
      <c r="C10" s="26"/>
      <c r="D10" s="23"/>
      <c r="E10" s="14"/>
      <c r="F10" s="14"/>
      <c r="G10" s="15"/>
      <c r="H10" s="13">
        <v>3.5</v>
      </c>
      <c r="I10" s="15" t="s">
        <v>15</v>
      </c>
      <c r="J10" s="15"/>
    </row>
    <row r="11" spans="2:10" ht="13.15" customHeight="1" x14ac:dyDescent="0.2">
      <c r="C11" s="26"/>
      <c r="D11" s="24"/>
      <c r="E11" s="14"/>
      <c r="F11" s="14"/>
      <c r="G11" s="28" t="s">
        <v>20</v>
      </c>
      <c r="H11" s="19">
        <f>H10*D4*D9</f>
        <v>43519.909842223933</v>
      </c>
      <c r="I11" s="15" t="s">
        <v>13</v>
      </c>
      <c r="J11" s="25"/>
    </row>
    <row r="12" spans="2:10" ht="13.15" customHeight="1" x14ac:dyDescent="0.2">
      <c r="C12" s="28" t="s">
        <v>6</v>
      </c>
      <c r="D12" s="22">
        <f>(D7*(1+D7)^D6)/(((1+D7)^D6)-1)</f>
        <v>0.40211480362537733</v>
      </c>
      <c r="F12" s="14"/>
      <c r="G12" s="28" t="s">
        <v>22</v>
      </c>
      <c r="H12" s="19">
        <f>H10*D4</f>
        <v>17500</v>
      </c>
      <c r="I12" s="15" t="s">
        <v>19</v>
      </c>
      <c r="J12" s="25"/>
    </row>
    <row r="13" spans="2:10" ht="13.15" customHeight="1" x14ac:dyDescent="0.2">
      <c r="D13" s="15"/>
      <c r="E13" s="16"/>
      <c r="F13" s="14"/>
      <c r="H13" s="14"/>
      <c r="I13" s="15"/>
      <c r="J13" s="15"/>
    </row>
    <row r="14" spans="2:10" ht="13.15" customHeight="1" x14ac:dyDescent="0.2">
      <c r="G14" s="28" t="s">
        <v>23</v>
      </c>
      <c r="H14" s="21">
        <f>(H11-H6)/H6</f>
        <v>-5.5673296380827748E-2</v>
      </c>
      <c r="J14" s="15"/>
    </row>
    <row r="15" spans="2:10" ht="13.15" customHeight="1" x14ac:dyDescent="0.2">
      <c r="F15" s="16"/>
      <c r="G15" s="28" t="s">
        <v>24</v>
      </c>
      <c r="H15" s="21">
        <f>(H12-H7)/H7</f>
        <v>-5.5673296380828012E-2</v>
      </c>
    </row>
    <row r="16" spans="2:10" ht="13.15" customHeight="1" x14ac:dyDescent="0.2">
      <c r="B16" s="16" t="s">
        <v>43</v>
      </c>
      <c r="E16" s="14"/>
      <c r="F16" s="14"/>
      <c r="G16" s="16"/>
      <c r="H16" s="16"/>
    </row>
    <row r="17" spans="1:11" ht="13.15" customHeight="1" x14ac:dyDescent="0.2">
      <c r="B17" s="16" t="s">
        <v>44</v>
      </c>
      <c r="C17" s="87" t="str">
        <f>"A alternativa mais económica é a "&amp;IF(H6 =MIN(H6,H11),"Fabricação própria","Subcontratação")</f>
        <v>A alternativa mais económica é a Subcontratação</v>
      </c>
      <c r="D17" s="76"/>
      <c r="E17" s="76"/>
      <c r="F17" s="76"/>
      <c r="H17" s="16"/>
    </row>
    <row r="18" spans="1:11" ht="13.15" customHeight="1" x14ac:dyDescent="0.2">
      <c r="A18" s="16"/>
      <c r="B18" s="16" t="s">
        <v>45</v>
      </c>
      <c r="C18" s="87" t="s">
        <v>64</v>
      </c>
      <c r="D18" s="78"/>
      <c r="E18" s="78"/>
      <c r="F18" s="78"/>
      <c r="G18" s="79"/>
      <c r="H18" s="79"/>
    </row>
    <row r="19" spans="1:11" ht="13.15" customHeight="1" x14ac:dyDescent="0.2">
      <c r="B19" s="16"/>
      <c r="C19" s="87" t="s">
        <v>65</v>
      </c>
      <c r="D19" s="78"/>
      <c r="E19" s="78"/>
      <c r="F19" s="78"/>
      <c r="G19" s="78"/>
      <c r="H19" s="78"/>
      <c r="I19" s="80"/>
      <c r="J19" s="80"/>
      <c r="K19" s="77"/>
    </row>
    <row r="20" spans="1:11" ht="13.15" customHeight="1" x14ac:dyDescent="0.2">
      <c r="C20" s="86" t="s">
        <v>63</v>
      </c>
      <c r="D20" s="85"/>
      <c r="E20" s="85"/>
      <c r="I20" s="80"/>
      <c r="J20" s="80"/>
      <c r="K20" s="77"/>
    </row>
    <row r="21" spans="1:11" ht="13.15" customHeight="1" x14ac:dyDescent="0.2">
      <c r="B21" s="16" t="s">
        <v>57</v>
      </c>
      <c r="C21" s="87" t="s">
        <v>66</v>
      </c>
      <c r="D21" s="78"/>
      <c r="E21" s="78"/>
      <c r="F21" s="78"/>
      <c r="G21" s="78"/>
      <c r="H21" s="78"/>
      <c r="I21" s="80"/>
    </row>
    <row r="22" spans="1:11" ht="13.15" customHeight="1" x14ac:dyDescent="0.2">
      <c r="B22" s="16" t="s">
        <v>58</v>
      </c>
      <c r="C22" s="87" t="s">
        <v>67</v>
      </c>
      <c r="D22" s="78"/>
      <c r="E22" s="87"/>
      <c r="F22" s="87"/>
      <c r="G22" s="87"/>
      <c r="H22" s="87"/>
      <c r="I22" s="80"/>
    </row>
    <row r="23" spans="1:11" ht="13.15" customHeight="1" x14ac:dyDescent="0.2">
      <c r="C23" s="87" t="s">
        <v>68</v>
      </c>
      <c r="D23" s="87"/>
      <c r="E23" s="87"/>
      <c r="F23" s="87"/>
      <c r="G23" s="89"/>
      <c r="H23" s="88"/>
      <c r="I23" s="80"/>
    </row>
    <row r="24" spans="1:11" ht="13.15" customHeight="1" x14ac:dyDescent="0.2">
      <c r="B24" s="16" t="s">
        <v>59</v>
      </c>
      <c r="C24" s="87" t="s">
        <v>69</v>
      </c>
      <c r="D24" s="87"/>
      <c r="E24" s="87"/>
      <c r="F24" s="87"/>
      <c r="G24" s="87"/>
      <c r="H24" s="87"/>
      <c r="I24" s="80"/>
    </row>
    <row r="25" spans="1:11" ht="13.15" customHeight="1" x14ac:dyDescent="0.2">
      <c r="B25" s="16" t="s">
        <v>60</v>
      </c>
      <c r="C25" s="87" t="s">
        <v>70</v>
      </c>
      <c r="D25" s="87"/>
      <c r="E25" s="87"/>
      <c r="F25" s="87"/>
      <c r="G25" s="87"/>
      <c r="H25" s="87"/>
      <c r="I25" s="80"/>
    </row>
    <row r="26" spans="1:11" ht="13.15" customHeight="1" x14ac:dyDescent="0.2">
      <c r="E26" s="14"/>
      <c r="F26" s="14"/>
      <c r="G26" s="14"/>
      <c r="H26" s="14"/>
      <c r="I26" s="80"/>
    </row>
    <row r="27" spans="1:11" ht="13.15" customHeight="1" x14ac:dyDescent="0.2"/>
    <row r="28" spans="1:11" ht="13.15" customHeight="1" x14ac:dyDescent="0.2"/>
    <row r="29" spans="1:11" ht="13.15" customHeight="1" x14ac:dyDescent="0.2"/>
    <row r="30" spans="1:11" ht="13.15" customHeight="1" x14ac:dyDescent="0.2"/>
    <row r="31" spans="1:11" ht="13.15" customHeight="1" x14ac:dyDescent="0.2"/>
    <row r="32" spans="1:11" ht="13.15" customHeight="1" x14ac:dyDescent="0.2"/>
    <row r="33" ht="13.15" customHeight="1" x14ac:dyDescent="0.2"/>
    <row r="34" ht="13.15" customHeight="1" x14ac:dyDescent="0.2"/>
    <row r="35" ht="13.15" customHeight="1" x14ac:dyDescent="0.2"/>
    <row r="36" ht="13.15" customHeight="1" x14ac:dyDescent="0.2"/>
    <row r="37" ht="13.15" customHeight="1" x14ac:dyDescent="0.2"/>
    <row r="38" ht="13.15" customHeight="1" x14ac:dyDescent="0.2"/>
    <row r="39" ht="13.15" customHeight="1" x14ac:dyDescent="0.2"/>
    <row r="40" ht="13.15" customHeight="1" x14ac:dyDescent="0.2"/>
    <row r="41" ht="13.15" customHeight="1" x14ac:dyDescent="0.2"/>
  </sheetData>
  <mergeCells count="1">
    <mergeCell ref="H2:H3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238125</xdr:colOff>
                <xdr:row>10</xdr:row>
                <xdr:rowOff>19050</xdr:rowOff>
              </from>
              <to>
                <xdr:col>2</xdr:col>
                <xdr:colOff>228600</xdr:colOff>
                <xdr:row>12</xdr:row>
                <xdr:rowOff>190500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1</xdr:col>
                <xdr:colOff>219075</xdr:colOff>
                <xdr:row>6</xdr:row>
                <xdr:rowOff>161925</xdr:rowOff>
              </from>
              <to>
                <xdr:col>2</xdr:col>
                <xdr:colOff>238125</xdr:colOff>
                <xdr:row>9</xdr:row>
                <xdr:rowOff>161925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7"/>
  <sheetViews>
    <sheetView zoomScale="150" zoomScaleNormal="150" workbookViewId="0"/>
  </sheetViews>
  <sheetFormatPr defaultColWidth="8.85546875" defaultRowHeight="12.75" x14ac:dyDescent="0.2"/>
  <cols>
    <col min="1" max="1" width="28.85546875" style="26" customWidth="1"/>
    <col min="2" max="4" width="14.28515625" style="26" customWidth="1"/>
    <col min="5" max="5" width="14.28515625" style="29" customWidth="1"/>
    <col min="6" max="6" width="12.5703125" style="29" customWidth="1"/>
    <col min="7" max="7" width="14.28515625" style="29" customWidth="1"/>
    <col min="8" max="8" width="16.7109375" style="29" bestFit="1" customWidth="1"/>
    <col min="9" max="10" width="14.28515625" style="28" customWidth="1"/>
    <col min="11" max="11" width="14.28515625" style="27" customWidth="1"/>
    <col min="12" max="20" width="13" style="27" customWidth="1"/>
    <col min="21" max="29" width="8.85546875" style="27"/>
    <col min="30" max="16384" width="8.85546875" style="26"/>
  </cols>
  <sheetData>
    <row r="1" spans="2:10" ht="13.15" customHeight="1" x14ac:dyDescent="0.2">
      <c r="D1" s="27"/>
      <c r="E1" s="28"/>
      <c r="F1" s="28"/>
      <c r="G1" s="28"/>
      <c r="H1" s="28"/>
    </row>
    <row r="2" spans="2:10" ht="13.15" customHeight="1" x14ac:dyDescent="0.2">
      <c r="C2" s="28" t="s">
        <v>25</v>
      </c>
      <c r="D2" s="30">
        <v>4500</v>
      </c>
      <c r="E2" s="27" t="s">
        <v>30</v>
      </c>
      <c r="F2" s="28"/>
      <c r="G2" s="28"/>
      <c r="H2" s="84" t="s">
        <v>12</v>
      </c>
    </row>
    <row r="3" spans="2:10" ht="13.15" customHeight="1" x14ac:dyDescent="0.2">
      <c r="C3" s="28" t="s">
        <v>26</v>
      </c>
      <c r="D3" s="30">
        <v>5000</v>
      </c>
      <c r="E3" s="27" t="s">
        <v>30</v>
      </c>
      <c r="F3" s="28"/>
      <c r="G3" s="28" t="s">
        <v>11</v>
      </c>
      <c r="H3" s="30">
        <v>15000</v>
      </c>
      <c r="I3" s="27" t="s">
        <v>13</v>
      </c>
    </row>
    <row r="4" spans="2:10" ht="13.15" customHeight="1" x14ac:dyDescent="0.2">
      <c r="C4" s="28" t="s">
        <v>27</v>
      </c>
      <c r="D4" s="30">
        <v>6000</v>
      </c>
      <c r="E4" s="27" t="s">
        <v>30</v>
      </c>
      <c r="F4" s="28"/>
      <c r="H4" s="49" t="s">
        <v>32</v>
      </c>
      <c r="J4" s="27"/>
    </row>
    <row r="5" spans="2:10" ht="13.15" customHeight="1" x14ac:dyDescent="0.2">
      <c r="E5" s="26"/>
      <c r="F5" s="28"/>
      <c r="G5" s="28" t="s">
        <v>33</v>
      </c>
      <c r="H5" s="31">
        <v>2.1</v>
      </c>
      <c r="I5" s="27" t="s">
        <v>15</v>
      </c>
      <c r="J5" s="27"/>
    </row>
    <row r="6" spans="2:10" ht="13.15" customHeight="1" x14ac:dyDescent="0.2">
      <c r="C6" s="28" t="s">
        <v>29</v>
      </c>
      <c r="D6" s="35">
        <f ca="1">RAND()</f>
        <v>0.58085289327358736</v>
      </c>
      <c r="E6" s="26"/>
      <c r="F6" s="28"/>
      <c r="G6" s="28" t="s">
        <v>34</v>
      </c>
      <c r="H6" s="31">
        <v>2.9</v>
      </c>
      <c r="I6" s="27" t="s">
        <v>15</v>
      </c>
    </row>
    <row r="7" spans="2:10" ht="13.15" customHeight="1" x14ac:dyDescent="0.2">
      <c r="C7" s="28" t="s">
        <v>28</v>
      </c>
      <c r="D7" s="36">
        <f ca="1">ROUND(IF(AND(D2=D3,D3=D4),D2,IF(D3="",D2+D6*(D4-D2),IF(D6&lt;(D3-D2)/(D4-D2),D2+SQRT(D6*(D3-D2)*(D4-D2)),D4-SQRT((1-D6)*(D4-D3)*(D4-D2))))),0)</f>
        <v>5207</v>
      </c>
      <c r="E7" s="27" t="s">
        <v>10</v>
      </c>
      <c r="F7" s="28"/>
      <c r="G7" s="28" t="s">
        <v>29</v>
      </c>
      <c r="H7" s="35">
        <f ca="1">RAND()</f>
        <v>0.48677466058038588</v>
      </c>
      <c r="J7" s="27"/>
    </row>
    <row r="8" spans="2:10" ht="13.15" customHeight="1" x14ac:dyDescent="0.2">
      <c r="E8" s="26"/>
      <c r="F8" s="26"/>
      <c r="G8" s="28" t="s">
        <v>35</v>
      </c>
      <c r="H8" s="35">
        <f ca="1">ROUND(H5+H7*(H6-H5),1)</f>
        <v>2.5</v>
      </c>
      <c r="I8" s="27" t="s">
        <v>15</v>
      </c>
      <c r="J8" s="27"/>
    </row>
    <row r="9" spans="2:10" ht="13.15" customHeight="1" x14ac:dyDescent="0.2">
      <c r="C9" s="28" t="s">
        <v>4</v>
      </c>
      <c r="D9" s="31">
        <v>3</v>
      </c>
      <c r="E9" s="27" t="s">
        <v>5</v>
      </c>
      <c r="F9" s="26"/>
      <c r="G9" s="28" t="s">
        <v>18</v>
      </c>
      <c r="H9" s="32">
        <f ca="1">H3+H8*D7*D14</f>
        <v>47372.595792637148</v>
      </c>
      <c r="I9" s="27" t="s">
        <v>13</v>
      </c>
      <c r="J9" s="27"/>
    </row>
    <row r="10" spans="2:10" ht="13.15" customHeight="1" x14ac:dyDescent="0.2">
      <c r="C10" s="28" t="s">
        <v>3</v>
      </c>
      <c r="D10" s="33">
        <v>0.1</v>
      </c>
      <c r="E10" s="27" t="s">
        <v>17</v>
      </c>
      <c r="F10" s="27"/>
      <c r="G10" s="28" t="s">
        <v>21</v>
      </c>
      <c r="H10" s="32">
        <f ca="1">H3*D17+H8*D7</f>
        <v>19049.222054380662</v>
      </c>
      <c r="I10" s="27" t="s">
        <v>19</v>
      </c>
      <c r="J10" s="27"/>
    </row>
    <row r="11" spans="2:10" ht="13.15" customHeight="1" x14ac:dyDescent="0.2">
      <c r="B11" s="27" t="s">
        <v>31</v>
      </c>
      <c r="F11" s="26"/>
      <c r="J11" s="27"/>
    </row>
    <row r="12" spans="2:10" ht="13.15" customHeight="1" x14ac:dyDescent="0.2">
      <c r="B12" s="37"/>
      <c r="C12" s="38"/>
      <c r="D12" s="39"/>
      <c r="F12" s="26"/>
      <c r="G12" s="27"/>
      <c r="H12" s="83" t="s">
        <v>16</v>
      </c>
      <c r="I12" s="27"/>
      <c r="J12" s="27"/>
    </row>
    <row r="13" spans="2:10" ht="13.15" customHeight="1" x14ac:dyDescent="0.2">
      <c r="B13" s="40"/>
      <c r="D13" s="41"/>
      <c r="E13" s="26"/>
      <c r="F13" s="26"/>
      <c r="G13" s="27"/>
      <c r="H13" s="31">
        <v>3.5</v>
      </c>
      <c r="I13" s="27" t="s">
        <v>15</v>
      </c>
      <c r="J13" s="27"/>
    </row>
    <row r="14" spans="2:10" ht="13.15" customHeight="1" x14ac:dyDescent="0.2">
      <c r="B14" s="40"/>
      <c r="C14" s="28" t="s">
        <v>7</v>
      </c>
      <c r="D14" s="42">
        <f>(((1+D10)^D9)-1)/(D10*(1+D10)^D9)</f>
        <v>2.4868519909842246</v>
      </c>
      <c r="E14" s="26"/>
      <c r="F14" s="26"/>
      <c r="G14" s="28" t="s">
        <v>20</v>
      </c>
      <c r="H14" s="32">
        <f ca="1">H13*D7*D14</f>
        <v>45321.634109692</v>
      </c>
      <c r="I14" s="27" t="s">
        <v>13</v>
      </c>
      <c r="J14" s="27"/>
    </row>
    <row r="15" spans="2:10" ht="13.15" customHeight="1" x14ac:dyDescent="0.2">
      <c r="B15" s="40"/>
      <c r="D15" s="43"/>
      <c r="E15" s="26"/>
      <c r="F15" s="27"/>
      <c r="G15" s="28" t="s">
        <v>22</v>
      </c>
      <c r="H15" s="32">
        <f ca="1">H13*D7</f>
        <v>18224.5</v>
      </c>
      <c r="I15" s="27" t="s">
        <v>19</v>
      </c>
      <c r="J15" s="27"/>
    </row>
    <row r="16" spans="2:10" ht="13.15" customHeight="1" x14ac:dyDescent="0.2">
      <c r="B16" s="40"/>
      <c r="D16" s="44"/>
      <c r="E16" s="26"/>
      <c r="F16" s="28"/>
      <c r="H16" s="26"/>
      <c r="I16" s="27"/>
      <c r="J16" s="27"/>
    </row>
    <row r="17" spans="1:10" ht="13.15" customHeight="1" x14ac:dyDescent="0.2">
      <c r="B17" s="40"/>
      <c r="C17" s="28" t="s">
        <v>6</v>
      </c>
      <c r="D17" s="42">
        <f>(D10*(1+D10)^D9)/(((1+D10)^D9)-1)</f>
        <v>0.40211480362537733</v>
      </c>
      <c r="F17" s="26"/>
      <c r="G17" s="28" t="s">
        <v>23</v>
      </c>
      <c r="H17" s="34">
        <f ca="1">(H14-H9)/H9</f>
        <v>-4.3294264302567879E-2</v>
      </c>
      <c r="J17" s="27"/>
    </row>
    <row r="18" spans="1:10" ht="13.15" customHeight="1" x14ac:dyDescent="0.2">
      <c r="B18" s="40"/>
      <c r="D18" s="45"/>
      <c r="E18" s="28"/>
      <c r="F18" s="26"/>
      <c r="G18" s="28" t="s">
        <v>24</v>
      </c>
      <c r="H18" s="34">
        <f ca="1">(H15-H10)/H10</f>
        <v>-4.3294264302567886E-2</v>
      </c>
    </row>
    <row r="19" spans="1:10" ht="13.15" customHeight="1" x14ac:dyDescent="0.2">
      <c r="A19" s="28"/>
      <c r="B19" s="46"/>
      <c r="C19" s="47"/>
      <c r="D19" s="48"/>
    </row>
    <row r="20" spans="1:10" ht="13.15" customHeight="1" x14ac:dyDescent="0.2">
      <c r="G20" s="28" t="s">
        <v>36</v>
      </c>
      <c r="H20" s="82" t="str">
        <f ca="1">IF(H9&lt;H14,"Fabricação própria","Subcontratação")</f>
        <v>Subcontratação</v>
      </c>
    </row>
    <row r="21" spans="1:10" ht="13.15" customHeight="1" x14ac:dyDescent="0.2">
      <c r="E21" s="26"/>
      <c r="F21" s="26"/>
      <c r="H21" s="50"/>
    </row>
    <row r="22" spans="1:10" ht="13.15" customHeight="1" x14ac:dyDescent="0.2">
      <c r="A22" s="81" t="s">
        <v>62</v>
      </c>
      <c r="B22" s="78" t="s">
        <v>71</v>
      </c>
      <c r="C22" s="78"/>
      <c r="D22" s="78"/>
      <c r="E22" s="78"/>
      <c r="F22" s="78"/>
      <c r="G22" s="78"/>
      <c r="H22" s="78"/>
    </row>
    <row r="23" spans="1:10" ht="13.15" customHeight="1" x14ac:dyDescent="0.2">
      <c r="B23" s="78" t="s">
        <v>61</v>
      </c>
      <c r="C23" s="78"/>
      <c r="D23" s="78"/>
      <c r="E23" s="78"/>
      <c r="F23" s="78"/>
      <c r="G23" s="78"/>
      <c r="H23" s="78"/>
    </row>
    <row r="24" spans="1:10" ht="13.15" customHeight="1" x14ac:dyDescent="0.2">
      <c r="B24" s="86" t="s">
        <v>72</v>
      </c>
    </row>
    <row r="25" spans="1:10" ht="13.15" customHeight="1" x14ac:dyDescent="0.2"/>
    <row r="26" spans="1:10" ht="13.15" customHeight="1" x14ac:dyDescent="0.2"/>
    <row r="27" spans="1:10" ht="13.15" customHeight="1" x14ac:dyDescent="0.2"/>
    <row r="28" spans="1:10" ht="13.15" customHeight="1" x14ac:dyDescent="0.2"/>
    <row r="29" spans="1:10" ht="13.15" customHeight="1" x14ac:dyDescent="0.2"/>
    <row r="30" spans="1:10" ht="13.15" customHeight="1" x14ac:dyDescent="0.2"/>
    <row r="31" spans="1:10" ht="13.15" customHeight="1" x14ac:dyDescent="0.2"/>
    <row r="32" spans="1:10" ht="13.15" customHeight="1" x14ac:dyDescent="0.2"/>
    <row r="33" ht="13.15" customHeight="1" x14ac:dyDescent="0.2"/>
    <row r="34" ht="13.15" customHeight="1" x14ac:dyDescent="0.2"/>
    <row r="35" ht="13.15" customHeight="1" x14ac:dyDescent="0.2"/>
    <row r="36" ht="13.15" customHeight="1" x14ac:dyDescent="0.2"/>
    <row r="37" ht="13.15" customHeight="1" x14ac:dyDescent="0.2"/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1</xdr:col>
                <xdr:colOff>238125</xdr:colOff>
                <xdr:row>15</xdr:row>
                <xdr:rowOff>19050</xdr:rowOff>
              </from>
              <to>
                <xdr:col>2</xdr:col>
                <xdr:colOff>228600</xdr:colOff>
                <xdr:row>17</xdr:row>
                <xdr:rowOff>190500</xdr:rowOff>
              </to>
            </anchor>
          </objectPr>
        </oleObject>
      </mc:Choice>
      <mc:Fallback>
        <oleObject progId="Equation.3" shapeId="2049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autoPict="0" r:id="rId6">
            <anchor moveWithCells="1" sizeWithCells="1">
              <from>
                <xdr:col>1</xdr:col>
                <xdr:colOff>219075</xdr:colOff>
                <xdr:row>11</xdr:row>
                <xdr:rowOff>161925</xdr:rowOff>
              </from>
              <to>
                <xdr:col>2</xdr:col>
                <xdr:colOff>238125</xdr:colOff>
                <xdr:row>14</xdr:row>
                <xdr:rowOff>161925</xdr:rowOff>
              </to>
            </anchor>
          </objectPr>
        </oleObject>
      </mc:Choice>
      <mc:Fallback>
        <oleObject progId="Equation.3" shapeId="2050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Acolhimento</vt:lpstr>
      <vt:lpstr>Dados e resultados</vt:lpstr>
      <vt:lpstr>Alínea 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Assis</dc:creator>
  <cp:lastModifiedBy>Rui Assis</cp:lastModifiedBy>
  <dcterms:created xsi:type="dcterms:W3CDTF">2009-01-15T09:54:46Z</dcterms:created>
  <dcterms:modified xsi:type="dcterms:W3CDTF">2025-06-26T08:17:30Z</dcterms:modified>
</cp:coreProperties>
</file>